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450" windowHeight="9945" tabRatio="751" activeTab="5"/>
  </bookViews>
  <sheets>
    <sheet name="機械制御工学専攻機械工学" sheetId="66" r:id="rId1"/>
    <sheet name="機械制御工学専攻電気電子工学" sheetId="67" r:id="rId2"/>
    <sheet name="情報電子工学専攻情報工学" sheetId="60" r:id="rId3"/>
    <sheet name="情報電子工学専攻 電気電子工学" sheetId="61" r:id="rId4"/>
    <sheet name="環境建設工学専攻建築学" sheetId="62" r:id="rId5"/>
    <sheet name="環境建設工学専攻土木工学" sheetId="63" r:id="rId6"/>
  </sheets>
  <definedNames>
    <definedName name="_xlnm.Print_Area" localSheetId="4">環境建設工学専攻建築学!$A$2:$Q$161</definedName>
    <definedName name="_xlnm.Print_Area" localSheetId="5">環境建設工学専攻土木工学!$A$2:$Q$160</definedName>
    <definedName name="_xlnm.Print_Area" localSheetId="0">機械制御工学専攻機械工学!$A$2:$Q$156</definedName>
    <definedName name="_xlnm.Print_Area" localSheetId="1">機械制御工学専攻電気電子工学!$A$2:$Q$156</definedName>
    <definedName name="_xlnm.Print_Area" localSheetId="3">'情報電子工学専攻 電気電子工学'!$A$2:$Q$142</definedName>
    <definedName name="_xlnm.Print_Area" localSheetId="2">情報電子工学専攻情報工学!$A$2:$Q$144</definedName>
  </definedNames>
  <calcPr calcId="162913" fullPrecision="0" concurrentCalc="0"/>
</workbook>
</file>

<file path=xl/calcChain.xml><?xml version="1.0" encoding="utf-8"?>
<calcChain xmlns="http://schemas.openxmlformats.org/spreadsheetml/2006/main">
  <c r="C144" i="60" l="1"/>
  <c r="C142" i="60"/>
  <c r="C141" i="60"/>
  <c r="C140" i="60"/>
  <c r="C154" i="66"/>
  <c r="C155" i="66"/>
  <c r="C153" i="66"/>
  <c r="C152" i="66"/>
  <c r="C147" i="66"/>
  <c r="C146" i="66"/>
  <c r="C161" i="62"/>
  <c r="C158" i="62"/>
  <c r="C160" i="63"/>
  <c r="C159" i="63"/>
  <c r="C157" i="63"/>
  <c r="C160" i="62"/>
  <c r="C159" i="62"/>
  <c r="C157" i="62"/>
  <c r="C156" i="62"/>
  <c r="C142" i="61"/>
  <c r="C140" i="61"/>
  <c r="C141" i="61"/>
  <c r="C139" i="61"/>
  <c r="C143" i="60"/>
  <c r="C154" i="67"/>
  <c r="C139" i="60"/>
  <c r="C153" i="67"/>
  <c r="C156" i="67"/>
  <c r="C156" i="66"/>
  <c r="C155" i="67"/>
  <c r="H143" i="67"/>
  <c r="G143" i="67"/>
  <c r="F143" i="67"/>
  <c r="E143" i="67"/>
  <c r="D143" i="67"/>
  <c r="C143" i="67"/>
  <c r="H112" i="67"/>
  <c r="G112" i="67"/>
  <c r="F112" i="67"/>
  <c r="E112" i="67"/>
  <c r="D112" i="67"/>
  <c r="C112" i="67"/>
  <c r="H110" i="67"/>
  <c r="G110" i="67"/>
  <c r="F110" i="67"/>
  <c r="E110" i="67"/>
  <c r="D110" i="67"/>
  <c r="C110" i="67"/>
  <c r="H51" i="67"/>
  <c r="C151" i="67"/>
  <c r="G51" i="67"/>
  <c r="C150" i="67"/>
  <c r="F51" i="67"/>
  <c r="E51" i="67"/>
  <c r="C148" i="67"/>
  <c r="D51" i="67"/>
  <c r="C147" i="67"/>
  <c r="C51" i="67"/>
  <c r="H142" i="66"/>
  <c r="G142" i="66"/>
  <c r="F142" i="66"/>
  <c r="E142" i="66"/>
  <c r="D142" i="66"/>
  <c r="C142" i="66"/>
  <c r="H111" i="66"/>
  <c r="G111" i="66"/>
  <c r="F111" i="66"/>
  <c r="E111" i="66"/>
  <c r="D111" i="66"/>
  <c r="C111" i="66"/>
  <c r="H109" i="66"/>
  <c r="G109" i="66"/>
  <c r="F109" i="66"/>
  <c r="S144" i="66"/>
  <c r="E109" i="66"/>
  <c r="D109" i="66"/>
  <c r="C109" i="66"/>
  <c r="H71" i="66"/>
  <c r="C151" i="66"/>
  <c r="G71" i="66"/>
  <c r="F71" i="66"/>
  <c r="C149" i="66"/>
  <c r="E71" i="66"/>
  <c r="C148" i="66"/>
  <c r="D71" i="66"/>
  <c r="C71" i="66"/>
  <c r="C149" i="67"/>
  <c r="C146" i="67"/>
  <c r="C152" i="67"/>
  <c r="S147" i="66"/>
  <c r="S148" i="66"/>
  <c r="S145" i="66"/>
  <c r="S149" i="66"/>
  <c r="S146" i="66"/>
  <c r="S150" i="66"/>
  <c r="C150" i="66"/>
  <c r="H146" i="63"/>
  <c r="G146" i="63"/>
  <c r="F146" i="63"/>
  <c r="E146" i="63"/>
  <c r="D146" i="63"/>
  <c r="C146" i="63"/>
  <c r="H113" i="63"/>
  <c r="G113" i="63"/>
  <c r="F113" i="63"/>
  <c r="E113" i="63"/>
  <c r="D113" i="63"/>
  <c r="C113" i="63"/>
  <c r="H111" i="63"/>
  <c r="G111" i="63"/>
  <c r="F111" i="63"/>
  <c r="E111" i="63"/>
  <c r="D111" i="63"/>
  <c r="D77" i="63"/>
  <c r="C151" i="63"/>
  <c r="C111" i="63"/>
  <c r="H77" i="63"/>
  <c r="G77" i="63"/>
  <c r="C154" i="63"/>
  <c r="F77" i="63"/>
  <c r="C153" i="63"/>
  <c r="E77" i="63"/>
  <c r="C77" i="63"/>
  <c r="C150" i="63"/>
  <c r="H146" i="62"/>
  <c r="G146" i="62"/>
  <c r="F146" i="62"/>
  <c r="E146" i="62"/>
  <c r="D146" i="62"/>
  <c r="C146" i="62"/>
  <c r="H113" i="62"/>
  <c r="G113" i="62"/>
  <c r="F113" i="62"/>
  <c r="E113" i="62"/>
  <c r="D113" i="62"/>
  <c r="C113" i="62"/>
  <c r="H111" i="62"/>
  <c r="G111" i="62"/>
  <c r="F111" i="62"/>
  <c r="E111" i="62"/>
  <c r="D111" i="62"/>
  <c r="C111" i="62"/>
  <c r="H75" i="62"/>
  <c r="C154" i="62"/>
  <c r="G75" i="62"/>
  <c r="C153" i="62"/>
  <c r="F75" i="62"/>
  <c r="C152" i="62"/>
  <c r="E75" i="62"/>
  <c r="C151" i="62"/>
  <c r="D75" i="62"/>
  <c r="C75" i="62"/>
  <c r="C149" i="62"/>
  <c r="H129" i="61"/>
  <c r="G129" i="61"/>
  <c r="F129" i="61"/>
  <c r="E129" i="61"/>
  <c r="D129" i="61"/>
  <c r="C129" i="61"/>
  <c r="H98" i="61"/>
  <c r="G98" i="61"/>
  <c r="F98" i="61"/>
  <c r="E98" i="61"/>
  <c r="D98" i="61"/>
  <c r="C98" i="61"/>
  <c r="H96" i="61"/>
  <c r="G96" i="61"/>
  <c r="F96" i="61"/>
  <c r="E96" i="61"/>
  <c r="D96" i="61"/>
  <c r="C96" i="61"/>
  <c r="H73" i="61"/>
  <c r="G73" i="61"/>
  <c r="F73" i="61"/>
  <c r="C135" i="61"/>
  <c r="E73" i="61"/>
  <c r="C134" i="61"/>
  <c r="D73" i="61"/>
  <c r="C73" i="61"/>
  <c r="C132" i="61"/>
  <c r="H129" i="60"/>
  <c r="G129" i="60"/>
  <c r="F129" i="60"/>
  <c r="E129" i="60"/>
  <c r="D129" i="60"/>
  <c r="C129" i="60"/>
  <c r="H98" i="60"/>
  <c r="G98" i="60"/>
  <c r="F98" i="60"/>
  <c r="E98" i="60"/>
  <c r="D98" i="60"/>
  <c r="C98" i="60"/>
  <c r="H96" i="60"/>
  <c r="G96" i="60"/>
  <c r="F96" i="60"/>
  <c r="E96" i="60"/>
  <c r="D96" i="60"/>
  <c r="C96" i="60"/>
  <c r="H74" i="60"/>
  <c r="C137" i="60"/>
  <c r="G74" i="60"/>
  <c r="C136" i="60"/>
  <c r="F74" i="60"/>
  <c r="C135" i="60"/>
  <c r="E74" i="60"/>
  <c r="C134" i="60"/>
  <c r="D74" i="60"/>
  <c r="C74" i="60"/>
  <c r="C132" i="60"/>
  <c r="C133" i="60"/>
  <c r="C138" i="61"/>
  <c r="C133" i="61"/>
  <c r="C150" i="62"/>
  <c r="C156" i="63"/>
  <c r="C155" i="62"/>
  <c r="C138" i="60"/>
  <c r="C152" i="63"/>
  <c r="C155" i="63"/>
  <c r="C136" i="61"/>
  <c r="C137" i="61"/>
  <c r="S150" i="63"/>
  <c r="S149" i="63"/>
  <c r="S148" i="63"/>
  <c r="S146" i="63"/>
  <c r="S147" i="63"/>
  <c r="C158" i="63"/>
</calcChain>
</file>

<file path=xl/sharedStrings.xml><?xml version="1.0" encoding="utf-8"?>
<sst xmlns="http://schemas.openxmlformats.org/spreadsheetml/2006/main" count="6260" uniqueCount="507">
  <si>
    <t>（用紙　日本工業規格Ａ３縦型）</t>
    <rPh sb="1" eb="3">
      <t>ヨウシ</t>
    </rPh>
    <rPh sb="4" eb="6">
      <t>ニホン</t>
    </rPh>
    <rPh sb="6" eb="8">
      <t>コウギョウ</t>
    </rPh>
    <rPh sb="8" eb="10">
      <t>キカク</t>
    </rPh>
    <rPh sb="12" eb="13">
      <t>タテ</t>
    </rPh>
    <rPh sb="13" eb="14">
      <t>ガタ</t>
    </rPh>
    <phoneticPr fontId="1"/>
  </si>
  <si>
    <t>【様式第３号】</t>
    <rPh sb="1" eb="3">
      <t>ヨウシキ</t>
    </rPh>
    <rPh sb="3" eb="4">
      <t>ダイ</t>
    </rPh>
    <rPh sb="5" eb="6">
      <t>ゴウ</t>
    </rPh>
    <phoneticPr fontId="1"/>
  </si>
  <si>
    <t>科　目　表</t>
    <rPh sb="0" eb="1">
      <t>カ</t>
    </rPh>
    <rPh sb="2" eb="3">
      <t>メ</t>
    </rPh>
    <rPh sb="4" eb="5">
      <t>ヒョウ</t>
    </rPh>
    <phoneticPr fontId="6"/>
  </si>
  <si>
    <t>学校名</t>
    <rPh sb="0" eb="2">
      <t>ガッコウ</t>
    </rPh>
    <rPh sb="2" eb="3">
      <t>メイ</t>
    </rPh>
    <phoneticPr fontId="6"/>
  </si>
  <si>
    <t>徳山工業高等専門学校</t>
    <rPh sb="0" eb="2">
      <t>トクヤマ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1"/>
  </si>
  <si>
    <t>専攻科／学科名</t>
    <rPh sb="0" eb="3">
      <t>センコウカ</t>
    </rPh>
    <rPh sb="4" eb="6">
      <t>ガッカ</t>
    </rPh>
    <rPh sb="6" eb="7">
      <t>メイ</t>
    </rPh>
    <phoneticPr fontId="6"/>
  </si>
  <si>
    <t>機械制御工学専攻／機械電気工学科</t>
    <rPh sb="0" eb="2">
      <t>キカイ</t>
    </rPh>
    <rPh sb="2" eb="4">
      <t>セイギョ</t>
    </rPh>
    <rPh sb="4" eb="6">
      <t>コウガク</t>
    </rPh>
    <rPh sb="6" eb="8">
      <t>センコウ</t>
    </rPh>
    <rPh sb="9" eb="11">
      <t>キカイ</t>
    </rPh>
    <rPh sb="11" eb="13">
      <t>デンキ</t>
    </rPh>
    <rPh sb="13" eb="16">
      <t>コウガッカ</t>
    </rPh>
    <phoneticPr fontId="1"/>
  </si>
  <si>
    <t>専攻分野の名称</t>
    <rPh sb="0" eb="2">
      <t>センコウ</t>
    </rPh>
    <rPh sb="2" eb="4">
      <t>ブンヤ</t>
    </rPh>
    <rPh sb="5" eb="7">
      <t>メイショウ</t>
    </rPh>
    <phoneticPr fontId="6"/>
  </si>
  <si>
    <t>工学</t>
    <rPh sb="0" eb="2">
      <t>コウガク</t>
    </rPh>
    <phoneticPr fontId="1"/>
  </si>
  <si>
    <t>専攻の区分</t>
    <rPh sb="0" eb="2">
      <t>センコウ</t>
    </rPh>
    <rPh sb="3" eb="5">
      <t>クブン</t>
    </rPh>
    <phoneticPr fontId="6"/>
  </si>
  <si>
    <t>機械工学</t>
    <rPh sb="0" eb="2">
      <t>キカイ</t>
    </rPh>
    <rPh sb="2" eb="4">
      <t>コウガク</t>
    </rPh>
    <phoneticPr fontId="1"/>
  </si>
  <si>
    <t>適用年度</t>
    <rPh sb="0" eb="2">
      <t>テキヨウ</t>
    </rPh>
    <rPh sb="2" eb="4">
      <t>ネンド</t>
    </rPh>
    <phoneticPr fontId="6"/>
  </si>
  <si>
    <t>※記入欄が不足する場合は、適宜追加してください。</t>
    <rPh sb="1" eb="3">
      <t>キニュウ</t>
    </rPh>
    <rPh sb="3" eb="4">
      <t>ラン</t>
    </rPh>
    <rPh sb="5" eb="7">
      <t>フソク</t>
    </rPh>
    <rPh sb="9" eb="11">
      <t>バアイ</t>
    </rPh>
    <rPh sb="13" eb="15">
      <t>テキギ</t>
    </rPh>
    <rPh sb="15" eb="17">
      <t>ツイカ</t>
    </rPh>
    <phoneticPr fontId="6"/>
  </si>
  <si>
    <t>単位修得の要件による分類</t>
    <rPh sb="0" eb="2">
      <t>タンイ</t>
    </rPh>
    <rPh sb="2" eb="4">
      <t>シュウトク</t>
    </rPh>
    <rPh sb="5" eb="7">
      <t>ヨウケン</t>
    </rPh>
    <rPh sb="10" eb="12">
      <t>ブンルイ</t>
    </rPh>
    <phoneticPr fontId="6"/>
  </si>
  <si>
    <t>開設科目</t>
    <rPh sb="0" eb="2">
      <t>カイセツ</t>
    </rPh>
    <rPh sb="2" eb="4">
      <t>カモク</t>
    </rPh>
    <phoneticPr fontId="6"/>
  </si>
  <si>
    <t>単位数</t>
    <rPh sb="0" eb="3">
      <t>タンイスウ</t>
    </rPh>
    <phoneticPr fontId="6"/>
  </si>
  <si>
    <t>履修年次</t>
    <rPh sb="0" eb="2">
      <t>リシュウ</t>
    </rPh>
    <rPh sb="2" eb="4">
      <t>ネンジ</t>
    </rPh>
    <phoneticPr fontId="6"/>
  </si>
  <si>
    <t>シラバス
該当ページ</t>
    <rPh sb="5" eb="7">
      <t>ガイトウ</t>
    </rPh>
    <phoneticPr fontId="6"/>
  </si>
  <si>
    <t>摘要</t>
    <rPh sb="0" eb="2">
      <t>テキヨウ</t>
    </rPh>
    <phoneticPr fontId="6"/>
  </si>
  <si>
    <t>科目区分</t>
    <rPh sb="0" eb="2">
      <t>カモク</t>
    </rPh>
    <rPh sb="2" eb="4">
      <t>クブン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</si>
  <si>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</si>
  <si>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</si>
  <si>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</si>
  <si>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</si>
  <si>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</si>
  <si>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</si>
  <si>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学校における区分</t>
    <rPh sb="0" eb="2">
      <t>ガッコウ</t>
    </rPh>
    <rPh sb="6" eb="8">
      <t>クブン</t>
    </rPh>
    <phoneticPr fontId="6"/>
  </si>
  <si>
    <t>科目番号（注）</t>
    <rPh sb="0" eb="2">
      <t>カモク</t>
    </rPh>
    <rPh sb="2" eb="4">
      <t>バンゴウ</t>
    </rPh>
    <rPh sb="5" eb="6">
      <t>チュウ</t>
    </rPh>
    <phoneticPr fontId="6"/>
  </si>
  <si>
    <t>授業科目名</t>
    <rPh sb="0" eb="2">
      <t>ジュギョウ</t>
    </rPh>
    <rPh sb="2" eb="4">
      <t>カモク</t>
    </rPh>
    <rPh sb="4" eb="5">
      <t>メイ</t>
    </rPh>
    <phoneticPr fontId="6"/>
  </si>
  <si>
    <t>必・選</t>
    <rPh sb="0" eb="1">
      <t>ヒツ</t>
    </rPh>
    <rPh sb="2" eb="3">
      <t>セン</t>
    </rPh>
    <phoneticPr fontId="6"/>
  </si>
  <si>
    <t>専門科目</t>
    <rPh sb="0" eb="2">
      <t>センモン</t>
    </rPh>
    <rPh sb="2" eb="4">
      <t>カモク</t>
    </rPh>
    <phoneticPr fontId="6"/>
  </si>
  <si>
    <t>○</t>
    <phoneticPr fontId="1"/>
  </si>
  <si>
    <t>専門科目</t>
    <rPh sb="0" eb="2">
      <t>センモン</t>
    </rPh>
    <rPh sb="2" eb="4">
      <t>カモク</t>
    </rPh>
    <phoneticPr fontId="1"/>
  </si>
  <si>
    <t>工作実習Ⅰ</t>
    <rPh sb="0" eb="2">
      <t>コウサク</t>
    </rPh>
    <rPh sb="2" eb="4">
      <t>ジッシュウ</t>
    </rPh>
    <phoneticPr fontId="1"/>
  </si>
  <si>
    <t>必修</t>
    <rPh sb="0" eb="2">
      <t>ヒッシュウ</t>
    </rPh>
    <phoneticPr fontId="1"/>
  </si>
  <si>
    <t>本１</t>
    <rPh sb="0" eb="1">
      <t>ホン</t>
    </rPh>
    <phoneticPr fontId="1"/>
  </si>
  <si>
    <t>B</t>
  </si>
  <si>
    <t>機械工学に関する実験・実習科目</t>
    <rPh sb="0" eb="2">
      <t>キカイ</t>
    </rPh>
    <rPh sb="2" eb="4">
      <t>コウガク</t>
    </rPh>
    <rPh sb="5" eb="6">
      <t>カン</t>
    </rPh>
    <rPh sb="8" eb="10">
      <t>ジッケン</t>
    </rPh>
    <rPh sb="11" eb="13">
      <t>ジッシュウ</t>
    </rPh>
    <rPh sb="13" eb="15">
      <t>カモク</t>
    </rPh>
    <phoneticPr fontId="6"/>
  </si>
  <si>
    <t>加工学</t>
    <rPh sb="0" eb="2">
      <t>カコウ</t>
    </rPh>
    <rPh sb="2" eb="3">
      <t>ガク</t>
    </rPh>
    <phoneticPr fontId="1"/>
  </si>
  <si>
    <t>本２</t>
    <rPh sb="0" eb="1">
      <t>ホン</t>
    </rPh>
    <phoneticPr fontId="1"/>
  </si>
  <si>
    <t>A</t>
  </si>
  <si>
    <t>機械材料・材料力学に関する科目</t>
    <phoneticPr fontId="1"/>
  </si>
  <si>
    <t>工作実習Ⅱ</t>
    <rPh sb="0" eb="2">
      <t>コウサク</t>
    </rPh>
    <rPh sb="2" eb="4">
      <t>ジッシュウ</t>
    </rPh>
    <phoneticPr fontId="1"/>
  </si>
  <si>
    <t>創造製作Ⅰ</t>
    <rPh sb="0" eb="2">
      <t>ソウゾウ</t>
    </rPh>
    <rPh sb="2" eb="4">
      <t>セイサク</t>
    </rPh>
    <phoneticPr fontId="1"/>
  </si>
  <si>
    <t>専門科目</t>
    <phoneticPr fontId="1"/>
  </si>
  <si>
    <t>機構学</t>
    <rPh sb="0" eb="2">
      <t>キコウ</t>
    </rPh>
    <rPh sb="2" eb="3">
      <t>ガク</t>
    </rPh>
    <phoneticPr fontId="1"/>
  </si>
  <si>
    <t>本３</t>
    <rPh sb="0" eb="1">
      <t>ホン</t>
    </rPh>
    <phoneticPr fontId="1"/>
  </si>
  <si>
    <t>工業力学</t>
    <rPh sb="0" eb="2">
      <t>コウギョウ</t>
    </rPh>
    <rPh sb="2" eb="4">
      <t>リキガク</t>
    </rPh>
    <phoneticPr fontId="1"/>
  </si>
  <si>
    <t>機械力学・制御に関する科目</t>
    <phoneticPr fontId="1"/>
  </si>
  <si>
    <t>材料学Ⅰ</t>
    <rPh sb="0" eb="2">
      <t>ザイリョウ</t>
    </rPh>
    <rPh sb="2" eb="3">
      <t>ガク</t>
    </rPh>
    <phoneticPr fontId="1"/>
  </si>
  <si>
    <t>専門科目</t>
    <rPh sb="0" eb="4">
      <t>センモンカモク</t>
    </rPh>
    <phoneticPr fontId="6"/>
  </si>
  <si>
    <t>材料力学Ⅰ</t>
    <rPh sb="0" eb="2">
      <t>ザイリョウ</t>
    </rPh>
    <rPh sb="2" eb="4">
      <t>リキガク</t>
    </rPh>
    <phoneticPr fontId="1"/>
  </si>
  <si>
    <t>創造演習Ⅱ</t>
    <rPh sb="0" eb="2">
      <t>ソウゾウ</t>
    </rPh>
    <rPh sb="2" eb="4">
      <t>エンシュウ</t>
    </rPh>
    <phoneticPr fontId="1"/>
  </si>
  <si>
    <t>水力学Ⅰ</t>
    <rPh sb="0" eb="2">
      <t>スイリキ</t>
    </rPh>
    <rPh sb="2" eb="3">
      <t>ガク</t>
    </rPh>
    <phoneticPr fontId="1"/>
  </si>
  <si>
    <t>流体工学に関する科目</t>
    <phoneticPr fontId="1"/>
  </si>
  <si>
    <t>設計製図Ⅰ</t>
    <rPh sb="0" eb="2">
      <t>セッケイ</t>
    </rPh>
    <rPh sb="2" eb="4">
      <t>セイズ</t>
    </rPh>
    <phoneticPr fontId="1"/>
  </si>
  <si>
    <t>工学実験Ⅰ</t>
    <rPh sb="0" eb="2">
      <t>コウガク</t>
    </rPh>
    <rPh sb="2" eb="4">
      <t>ジッケン</t>
    </rPh>
    <phoneticPr fontId="1"/>
  </si>
  <si>
    <t>○</t>
  </si>
  <si>
    <t>制御工学Ⅰ</t>
    <rPh sb="0" eb="2">
      <t>セイギョ</t>
    </rPh>
    <rPh sb="2" eb="4">
      <t>コウガク</t>
    </rPh>
    <phoneticPr fontId="1"/>
  </si>
  <si>
    <t>必修</t>
  </si>
  <si>
    <t>本４</t>
  </si>
  <si>
    <t>機械力学Ⅰ</t>
    <rPh sb="0" eb="2">
      <t>キカイ</t>
    </rPh>
    <rPh sb="2" eb="4">
      <t>リキガク</t>
    </rPh>
    <phoneticPr fontId="1"/>
  </si>
  <si>
    <t>材料学Ⅱ</t>
    <rPh sb="0" eb="2">
      <t>ザイリョウ</t>
    </rPh>
    <rPh sb="2" eb="3">
      <t>ガク</t>
    </rPh>
    <phoneticPr fontId="1"/>
  </si>
  <si>
    <t>材料力学Ⅱ</t>
    <rPh sb="0" eb="2">
      <t>ザイリョウ</t>
    </rPh>
    <rPh sb="2" eb="4">
      <t>リキガク</t>
    </rPh>
    <phoneticPr fontId="1"/>
  </si>
  <si>
    <t>必修</t>
    <rPh sb="0" eb="2">
      <t>ヒッシュウ</t>
    </rPh>
    <phoneticPr fontId="6"/>
  </si>
  <si>
    <t>機械材料・材料力学に関する科目</t>
    <rPh sb="0" eb="2">
      <t>キカイ</t>
    </rPh>
    <rPh sb="2" eb="4">
      <t>ザイリョウ</t>
    </rPh>
    <rPh sb="5" eb="7">
      <t>ザイリョウ</t>
    </rPh>
    <rPh sb="7" eb="9">
      <t>リキガク</t>
    </rPh>
    <rPh sb="10" eb="11">
      <t>カン</t>
    </rPh>
    <rPh sb="13" eb="15">
      <t>カモク</t>
    </rPh>
    <phoneticPr fontId="6"/>
  </si>
  <si>
    <t>○</t>
    <phoneticPr fontId="6"/>
  </si>
  <si>
    <t>水力学Ⅱ</t>
    <rPh sb="0" eb="2">
      <t>スイリキ</t>
    </rPh>
    <rPh sb="2" eb="3">
      <t>ガク</t>
    </rPh>
    <phoneticPr fontId="1"/>
  </si>
  <si>
    <t>熱力学</t>
    <rPh sb="0" eb="3">
      <t>ネツリキガク</t>
    </rPh>
    <phoneticPr fontId="1"/>
  </si>
  <si>
    <t>熱工学に関する科目</t>
    <phoneticPr fontId="1"/>
  </si>
  <si>
    <t>機械設計論Ⅰ</t>
    <rPh sb="0" eb="2">
      <t>キカイ</t>
    </rPh>
    <rPh sb="2" eb="4">
      <t>セッケイ</t>
    </rPh>
    <rPh sb="4" eb="5">
      <t>ロン</t>
    </rPh>
    <phoneticPr fontId="1"/>
  </si>
  <si>
    <t>設計製図Ⅱ</t>
    <rPh sb="0" eb="4">
      <t>セッケイセイズ</t>
    </rPh>
    <phoneticPr fontId="1"/>
  </si>
  <si>
    <t>工学実験Ⅱ</t>
    <rPh sb="0" eb="2">
      <t>コウガク</t>
    </rPh>
    <rPh sb="2" eb="4">
      <t>ジッケン</t>
    </rPh>
    <phoneticPr fontId="1"/>
  </si>
  <si>
    <t>創造製作Ⅱ</t>
    <rPh sb="0" eb="2">
      <t>ソウゾウ</t>
    </rPh>
    <rPh sb="2" eb="4">
      <t>セイサク</t>
    </rPh>
    <phoneticPr fontId="1"/>
  </si>
  <si>
    <t>工学セミナー</t>
    <rPh sb="0" eb="2">
      <t>コウガク</t>
    </rPh>
    <phoneticPr fontId="1"/>
  </si>
  <si>
    <t>専門科目</t>
  </si>
  <si>
    <t>校外実習1</t>
    <phoneticPr fontId="1"/>
  </si>
  <si>
    <t>選択</t>
  </si>
  <si>
    <t>校外実習2</t>
    <phoneticPr fontId="1"/>
  </si>
  <si>
    <t>卒業研究</t>
    <rPh sb="0" eb="2">
      <t>ソツギョウ</t>
    </rPh>
    <rPh sb="2" eb="4">
      <t>ケンキュウ</t>
    </rPh>
    <phoneticPr fontId="1"/>
  </si>
  <si>
    <t>本５</t>
    <rPh sb="0" eb="1">
      <t>ホン</t>
    </rPh>
    <phoneticPr fontId="1"/>
  </si>
  <si>
    <t>制御工学Ⅱ</t>
    <rPh sb="0" eb="2">
      <t>セイギョ</t>
    </rPh>
    <rPh sb="2" eb="4">
      <t>コウガク</t>
    </rPh>
    <phoneticPr fontId="1"/>
  </si>
  <si>
    <t>計測工学</t>
    <rPh sb="0" eb="2">
      <t>ケイソク</t>
    </rPh>
    <rPh sb="2" eb="4">
      <t>コウガク</t>
    </rPh>
    <phoneticPr fontId="1"/>
  </si>
  <si>
    <t>機械力学Ⅱ</t>
    <rPh sb="0" eb="2">
      <t>キカイ</t>
    </rPh>
    <rPh sb="2" eb="4">
      <t>リキガク</t>
    </rPh>
    <phoneticPr fontId="1"/>
  </si>
  <si>
    <t>計算力学</t>
    <rPh sb="0" eb="2">
      <t>ケイサン</t>
    </rPh>
    <rPh sb="2" eb="4">
      <t>リキガク</t>
    </rPh>
    <phoneticPr fontId="1"/>
  </si>
  <si>
    <t>弾塑性論</t>
    <rPh sb="0" eb="1">
      <t>ダン</t>
    </rPh>
    <rPh sb="1" eb="3">
      <t>ソセイ</t>
    </rPh>
    <rPh sb="3" eb="4">
      <t>ロン</t>
    </rPh>
    <phoneticPr fontId="1"/>
  </si>
  <si>
    <t>熱機関</t>
    <rPh sb="0" eb="3">
      <t>ネツキカン</t>
    </rPh>
    <phoneticPr fontId="1"/>
  </si>
  <si>
    <t>機械設計論Ⅱ</t>
    <rPh sb="0" eb="2">
      <t>キカイ</t>
    </rPh>
    <rPh sb="2" eb="4">
      <t>セッケイ</t>
    </rPh>
    <rPh sb="4" eb="5">
      <t>ロン</t>
    </rPh>
    <phoneticPr fontId="1"/>
  </si>
  <si>
    <t>設計製図Ⅲ</t>
    <rPh sb="0" eb="4">
      <t>セッケイセイズ</t>
    </rPh>
    <phoneticPr fontId="1"/>
  </si>
  <si>
    <t>機能材料</t>
    <rPh sb="0" eb="2">
      <t>キノウ</t>
    </rPh>
    <rPh sb="2" eb="4">
      <t>ザイリョウ</t>
    </rPh>
    <phoneticPr fontId="1"/>
  </si>
  <si>
    <t>選択</t>
    <rPh sb="0" eb="2">
      <t>センタク</t>
    </rPh>
    <phoneticPr fontId="1"/>
  </si>
  <si>
    <t>ターボ機械</t>
    <rPh sb="3" eb="5">
      <t>キカイ</t>
    </rPh>
    <phoneticPr fontId="1"/>
  </si>
  <si>
    <t>選択</t>
    <rPh sb="0" eb="2">
      <t>センタク</t>
    </rPh>
    <phoneticPr fontId="6"/>
  </si>
  <si>
    <t>伝熱工学</t>
    <rPh sb="0" eb="2">
      <t>デンネツ</t>
    </rPh>
    <rPh sb="2" eb="4">
      <t>コウガク</t>
    </rPh>
    <phoneticPr fontId="1"/>
  </si>
  <si>
    <t>有限要素法</t>
    <rPh sb="0" eb="2">
      <t>ユウゲン</t>
    </rPh>
    <rPh sb="2" eb="4">
      <t>ヨウソホウ</t>
    </rPh>
    <rPh sb="4" eb="5">
      <t>ホウ</t>
    </rPh>
    <phoneticPr fontId="1"/>
  </si>
  <si>
    <t>流体力学</t>
    <rPh sb="0" eb="2">
      <t>リュウタイ</t>
    </rPh>
    <rPh sb="2" eb="4">
      <t>リキガク</t>
    </rPh>
    <phoneticPr fontId="1"/>
  </si>
  <si>
    <t>インターンシップ</t>
  </si>
  <si>
    <t>専１</t>
    <rPh sb="0" eb="1">
      <t>セン</t>
    </rPh>
    <phoneticPr fontId="6"/>
  </si>
  <si>
    <t>機械制御工学専攻総合実験</t>
    <rPh sb="0" eb="2">
      <t>キカイ</t>
    </rPh>
    <rPh sb="2" eb="4">
      <t>セイギョ</t>
    </rPh>
    <rPh sb="4" eb="6">
      <t>コウガク</t>
    </rPh>
    <rPh sb="6" eb="8">
      <t>センコウ</t>
    </rPh>
    <rPh sb="8" eb="10">
      <t>ソウゴウ</t>
    </rPh>
    <rPh sb="10" eb="12">
      <t>ジッケン</t>
    </rPh>
    <phoneticPr fontId="7"/>
  </si>
  <si>
    <t>コンピュータ総合演習</t>
    <rPh sb="6" eb="8">
      <t>ソウゴウ</t>
    </rPh>
    <rPh sb="8" eb="10">
      <t>エンシュウ</t>
    </rPh>
    <phoneticPr fontId="7"/>
  </si>
  <si>
    <t>応用研究</t>
    <rPh sb="0" eb="2">
      <t>オウヨウ</t>
    </rPh>
    <rPh sb="2" eb="4">
      <t>ケンキュウ</t>
    </rPh>
    <phoneticPr fontId="6"/>
  </si>
  <si>
    <t>弾性力学</t>
    <rPh sb="0" eb="2">
      <t>ダンセイ</t>
    </rPh>
    <rPh sb="2" eb="4">
      <t>リキガク</t>
    </rPh>
    <phoneticPr fontId="7"/>
  </si>
  <si>
    <t>流体制御工学</t>
    <rPh sb="0" eb="2">
      <t>リュウタイ</t>
    </rPh>
    <rPh sb="2" eb="4">
      <t>セイギョ</t>
    </rPh>
    <rPh sb="4" eb="6">
      <t>コウガク</t>
    </rPh>
    <phoneticPr fontId="7"/>
  </si>
  <si>
    <t>流体工学に関する科目</t>
    <rPh sb="0" eb="2">
      <t>リュウタイ</t>
    </rPh>
    <rPh sb="2" eb="4">
      <t>コウガク</t>
    </rPh>
    <rPh sb="5" eb="6">
      <t>カン</t>
    </rPh>
    <rPh sb="8" eb="10">
      <t>カモク</t>
    </rPh>
    <phoneticPr fontId="6"/>
  </si>
  <si>
    <t>応用計測工学</t>
    <rPh sb="0" eb="2">
      <t>オウヨウ</t>
    </rPh>
    <rPh sb="2" eb="4">
      <t>ケイソク</t>
    </rPh>
    <rPh sb="4" eb="6">
      <t>コウガク</t>
    </rPh>
    <phoneticPr fontId="7"/>
  </si>
  <si>
    <t>機械力学・制御に関する科目</t>
    <rPh sb="0" eb="2">
      <t>キカイ</t>
    </rPh>
    <rPh sb="2" eb="4">
      <t>リキガク</t>
    </rPh>
    <rPh sb="5" eb="7">
      <t>セイギョ</t>
    </rPh>
    <rPh sb="8" eb="9">
      <t>カン</t>
    </rPh>
    <rPh sb="11" eb="13">
      <t>カモク</t>
    </rPh>
    <phoneticPr fontId="6"/>
  </si>
  <si>
    <t>回路応用設計</t>
    <rPh sb="0" eb="2">
      <t>カイロ</t>
    </rPh>
    <rPh sb="2" eb="4">
      <t>オウヨウ</t>
    </rPh>
    <rPh sb="4" eb="6">
      <t>セッケイ</t>
    </rPh>
    <phoneticPr fontId="7"/>
  </si>
  <si>
    <t>設計工学・機械要素・トライボロジーに関する科目</t>
    <rPh sb="0" eb="2">
      <t>セッケイ</t>
    </rPh>
    <rPh sb="2" eb="4">
      <t>コウガク</t>
    </rPh>
    <rPh sb="5" eb="7">
      <t>キカイ</t>
    </rPh>
    <rPh sb="7" eb="9">
      <t>ヨウソ</t>
    </rPh>
    <rPh sb="18" eb="19">
      <t>カン</t>
    </rPh>
    <rPh sb="21" eb="23">
      <t>カモク</t>
    </rPh>
    <phoneticPr fontId="6"/>
  </si>
  <si>
    <t>機械制御工学専攻総合演習</t>
    <rPh sb="0" eb="2">
      <t>キカイ</t>
    </rPh>
    <rPh sb="2" eb="4">
      <t>セイギョ</t>
    </rPh>
    <rPh sb="4" eb="6">
      <t>コウガク</t>
    </rPh>
    <rPh sb="6" eb="8">
      <t>センコウ</t>
    </rPh>
    <rPh sb="8" eb="10">
      <t>ソウゴウ</t>
    </rPh>
    <rPh sb="10" eb="12">
      <t>エンシュウ</t>
    </rPh>
    <phoneticPr fontId="7"/>
  </si>
  <si>
    <t>専２</t>
    <rPh sb="0" eb="1">
      <t>セン</t>
    </rPh>
    <phoneticPr fontId="6"/>
  </si>
  <si>
    <t>材料強度学</t>
    <rPh sb="0" eb="2">
      <t>ザイリョウ</t>
    </rPh>
    <rPh sb="2" eb="4">
      <t>キョウド</t>
    </rPh>
    <rPh sb="4" eb="5">
      <t>ガク</t>
    </rPh>
    <phoneticPr fontId="7"/>
  </si>
  <si>
    <t>生体機械力学</t>
    <rPh sb="0" eb="2">
      <t>セイタイ</t>
    </rPh>
    <rPh sb="2" eb="4">
      <t>キカイ</t>
    </rPh>
    <rPh sb="4" eb="6">
      <t>リキガク</t>
    </rPh>
    <phoneticPr fontId="7"/>
  </si>
  <si>
    <t>材料設計工学</t>
    <rPh sb="0" eb="2">
      <t>ザイリョウ</t>
    </rPh>
    <rPh sb="2" eb="4">
      <t>セッケイ</t>
    </rPh>
    <rPh sb="4" eb="6">
      <t>コウガク</t>
    </rPh>
    <phoneticPr fontId="7"/>
  </si>
  <si>
    <t>熱流体工学</t>
    <rPh sb="0" eb="1">
      <t>ネツ</t>
    </rPh>
    <rPh sb="1" eb="3">
      <t>リュウタイ</t>
    </rPh>
    <rPh sb="3" eb="5">
      <t>コウガク</t>
    </rPh>
    <phoneticPr fontId="7"/>
  </si>
  <si>
    <t>熱工学に関する科目</t>
    <rPh sb="0" eb="3">
      <t>ネツコウガク</t>
    </rPh>
    <rPh sb="4" eb="5">
      <t>カン</t>
    </rPh>
    <rPh sb="7" eb="9">
      <t>カモク</t>
    </rPh>
    <phoneticPr fontId="6"/>
  </si>
  <si>
    <t>ＣＡＥ</t>
    <phoneticPr fontId="6"/>
  </si>
  <si>
    <t>機械工作・生産工学に関する科目</t>
    <rPh sb="0" eb="2">
      <t>キカイ</t>
    </rPh>
    <rPh sb="2" eb="4">
      <t>コウサク</t>
    </rPh>
    <rPh sb="5" eb="7">
      <t>セイサン</t>
    </rPh>
    <rPh sb="7" eb="9">
      <t>コウガク</t>
    </rPh>
    <rPh sb="10" eb="11">
      <t>カン</t>
    </rPh>
    <rPh sb="13" eb="15">
      <t>カモク</t>
    </rPh>
    <phoneticPr fontId="6"/>
  </si>
  <si>
    <t>システム制御工学</t>
    <rPh sb="4" eb="6">
      <t>セイギョ</t>
    </rPh>
    <rPh sb="6" eb="8">
      <t>コウガク</t>
    </rPh>
    <phoneticPr fontId="7"/>
  </si>
  <si>
    <t>知能機械学・機械システムに関する科目</t>
    <rPh sb="0" eb="2">
      <t>チノウ</t>
    </rPh>
    <rPh sb="2" eb="4">
      <t>キカイ</t>
    </rPh>
    <rPh sb="4" eb="5">
      <t>ガク</t>
    </rPh>
    <rPh sb="6" eb="8">
      <t>キカイ</t>
    </rPh>
    <rPh sb="13" eb="14">
      <t>カン</t>
    </rPh>
    <rPh sb="16" eb="18">
      <t>カモク</t>
    </rPh>
    <phoneticPr fontId="6"/>
  </si>
  <si>
    <t>システム設計工学</t>
    <rPh sb="4" eb="6">
      <t>セッケイ</t>
    </rPh>
    <rPh sb="6" eb="8">
      <t>コウガク</t>
    </rPh>
    <phoneticPr fontId="7"/>
  </si>
  <si>
    <t>ロボット制御工学</t>
    <rPh sb="4" eb="6">
      <t>セイギョ</t>
    </rPh>
    <rPh sb="6" eb="8">
      <t>コウガク</t>
    </rPh>
    <phoneticPr fontId="7"/>
  </si>
  <si>
    <t>単位計</t>
    <rPh sb="0" eb="2">
      <t>タンイ</t>
    </rPh>
    <rPh sb="2" eb="3">
      <t>ケイ</t>
    </rPh>
    <phoneticPr fontId="6"/>
  </si>
  <si>
    <t>関連科目</t>
    <rPh sb="0" eb="2">
      <t>カンレン</t>
    </rPh>
    <rPh sb="2" eb="4">
      <t>カモク</t>
    </rPh>
    <phoneticPr fontId="6"/>
  </si>
  <si>
    <t>プログラミング基礎</t>
    <rPh sb="7" eb="9">
      <t>キソ</t>
    </rPh>
    <phoneticPr fontId="1"/>
  </si>
  <si>
    <t>関連</t>
    <rPh sb="0" eb="2">
      <t>カンレン</t>
    </rPh>
    <phoneticPr fontId="1"/>
  </si>
  <si>
    <t>工学及び周辺技術等に関する科目</t>
    <rPh sb="0" eb="2">
      <t>コウガク</t>
    </rPh>
    <rPh sb="2" eb="3">
      <t>オヨ</t>
    </rPh>
    <rPh sb="4" eb="6">
      <t>シュウヘン</t>
    </rPh>
    <rPh sb="6" eb="8">
      <t>ギジュツ</t>
    </rPh>
    <rPh sb="8" eb="9">
      <t>トウ</t>
    </rPh>
    <rPh sb="10" eb="11">
      <t>カン</t>
    </rPh>
    <rPh sb="13" eb="15">
      <t>カモク</t>
    </rPh>
    <phoneticPr fontId="6"/>
  </si>
  <si>
    <t>知的財産権</t>
    <rPh sb="0" eb="2">
      <t>チテキ</t>
    </rPh>
    <rPh sb="2" eb="5">
      <t>ザイサンケン</t>
    </rPh>
    <phoneticPr fontId="1"/>
  </si>
  <si>
    <t>工学の基礎となる科目</t>
    <phoneticPr fontId="1"/>
  </si>
  <si>
    <t>工業英語Ⅰ</t>
    <rPh sb="0" eb="2">
      <t>コウギョウ</t>
    </rPh>
    <rPh sb="2" eb="4">
      <t>エイゴ</t>
    </rPh>
    <phoneticPr fontId="1"/>
  </si>
  <si>
    <t>工学の基礎となる科目</t>
  </si>
  <si>
    <t>プログラミング応用</t>
    <rPh sb="7" eb="9">
      <t>オウヨウ</t>
    </rPh>
    <phoneticPr fontId="1"/>
  </si>
  <si>
    <t>電気回路Ⅰ</t>
    <rPh sb="0" eb="2">
      <t>デンキ</t>
    </rPh>
    <rPh sb="2" eb="4">
      <t>カイロ</t>
    </rPh>
    <phoneticPr fontId="1"/>
  </si>
  <si>
    <t>電子回路Ⅰ</t>
    <rPh sb="0" eb="2">
      <t>デンシ</t>
    </rPh>
    <rPh sb="2" eb="4">
      <t>カイロ</t>
    </rPh>
    <phoneticPr fontId="1"/>
  </si>
  <si>
    <t>アクチュエータ</t>
    <phoneticPr fontId="1"/>
  </si>
  <si>
    <t>関数論</t>
    <rPh sb="0" eb="3">
      <t>カンスウロン</t>
    </rPh>
    <phoneticPr fontId="1"/>
  </si>
  <si>
    <t>確率・統計</t>
    <rPh sb="0" eb="2">
      <t>カクリツ</t>
    </rPh>
    <rPh sb="3" eb="5">
      <t>トウケイ</t>
    </rPh>
    <phoneticPr fontId="1"/>
  </si>
  <si>
    <t>電気回路Ⅱ</t>
    <rPh sb="0" eb="2">
      <t>デンキ</t>
    </rPh>
    <rPh sb="2" eb="4">
      <t>カイロ</t>
    </rPh>
    <phoneticPr fontId="1"/>
  </si>
  <si>
    <t>電子回路Ⅱ</t>
    <rPh sb="0" eb="2">
      <t>デンシ</t>
    </rPh>
    <rPh sb="2" eb="4">
      <t>カイロ</t>
    </rPh>
    <phoneticPr fontId="1"/>
  </si>
  <si>
    <t>電磁気学</t>
    <rPh sb="0" eb="3">
      <t>デンジキ</t>
    </rPh>
    <rPh sb="3" eb="4">
      <t>ガク</t>
    </rPh>
    <phoneticPr fontId="1"/>
  </si>
  <si>
    <t>一般科目</t>
    <rPh sb="0" eb="4">
      <t>イッパンカモク</t>
    </rPh>
    <phoneticPr fontId="6"/>
  </si>
  <si>
    <t>応用解析学概論</t>
    <rPh sb="0" eb="2">
      <t>オウヨウ</t>
    </rPh>
    <rPh sb="2" eb="5">
      <t>カイセキガク</t>
    </rPh>
    <rPh sb="5" eb="7">
      <t>ガイロン</t>
    </rPh>
    <phoneticPr fontId="1"/>
  </si>
  <si>
    <t>本４</t>
    <rPh sb="0" eb="1">
      <t>ホン</t>
    </rPh>
    <phoneticPr fontId="1"/>
  </si>
  <si>
    <t>追8</t>
    <rPh sb="0" eb="1">
      <t>ツイ</t>
    </rPh>
    <phoneticPr fontId="1"/>
  </si>
  <si>
    <t>工学の基礎となる科目</t>
    <rPh sb="0" eb="2">
      <t>コウガク</t>
    </rPh>
    <rPh sb="3" eb="5">
      <t>キソ</t>
    </rPh>
    <rPh sb="8" eb="10">
      <t>カモク</t>
    </rPh>
    <phoneticPr fontId="1"/>
  </si>
  <si>
    <t>技術者倫理</t>
    <phoneticPr fontId="1"/>
  </si>
  <si>
    <t>工業英語Ⅱ</t>
    <rPh sb="0" eb="2">
      <t>コウギョウ</t>
    </rPh>
    <rPh sb="2" eb="4">
      <t>エイゴ</t>
    </rPh>
    <phoneticPr fontId="1"/>
  </si>
  <si>
    <t>フーリエ変換</t>
    <rPh sb="4" eb="6">
      <t>ヘンカン</t>
    </rPh>
    <phoneticPr fontId="1"/>
  </si>
  <si>
    <t>数値計算</t>
    <rPh sb="0" eb="2">
      <t>スウチ</t>
    </rPh>
    <rPh sb="2" eb="4">
      <t>ケイサン</t>
    </rPh>
    <phoneticPr fontId="1"/>
  </si>
  <si>
    <t>環境リサイクル論</t>
    <rPh sb="0" eb="2">
      <t>カンキョウ</t>
    </rPh>
    <rPh sb="7" eb="8">
      <t>ロン</t>
    </rPh>
    <phoneticPr fontId="1"/>
  </si>
  <si>
    <t>一般物理</t>
    <rPh sb="0" eb="4">
      <t>イッパンブツリ</t>
    </rPh>
    <phoneticPr fontId="1"/>
  </si>
  <si>
    <t>ベンチャービジネス論</t>
    <rPh sb="9" eb="10">
      <t>ロン</t>
    </rPh>
    <phoneticPr fontId="1"/>
  </si>
  <si>
    <t>専門科目</t>
    <rPh sb="0" eb="4">
      <t>センモンカモク</t>
    </rPh>
    <phoneticPr fontId="1"/>
  </si>
  <si>
    <t>特別講義Ⅰ</t>
    <rPh sb="0" eb="4">
      <t>トクベツコウギ</t>
    </rPh>
    <phoneticPr fontId="1"/>
  </si>
  <si>
    <t>特別講義Ⅱ</t>
    <rPh sb="0" eb="4">
      <t>トクベツコウギ</t>
    </rPh>
    <phoneticPr fontId="1"/>
  </si>
  <si>
    <t>専門基礎科目</t>
    <rPh sb="0" eb="2">
      <t>センモン</t>
    </rPh>
    <rPh sb="2" eb="4">
      <t>キソ</t>
    </rPh>
    <rPh sb="4" eb="6">
      <t>カモク</t>
    </rPh>
    <phoneticPr fontId="6"/>
  </si>
  <si>
    <t>一般化学</t>
  </si>
  <si>
    <t>工学の基礎となる科目</t>
    <rPh sb="0" eb="2">
      <t>コウガク</t>
    </rPh>
    <rPh sb="3" eb="5">
      <t>キソ</t>
    </rPh>
    <rPh sb="8" eb="10">
      <t>カモク</t>
    </rPh>
    <phoneticPr fontId="6"/>
  </si>
  <si>
    <t>専門基礎科目</t>
  </si>
  <si>
    <t>物理科学</t>
  </si>
  <si>
    <t>機械制御工学専攻英語講読</t>
    <rPh sb="0" eb="2">
      <t>キカイ</t>
    </rPh>
    <rPh sb="2" eb="4">
      <t>セイギョ</t>
    </rPh>
    <rPh sb="4" eb="6">
      <t>コウガク</t>
    </rPh>
    <phoneticPr fontId="7"/>
  </si>
  <si>
    <t>応用統計学</t>
  </si>
  <si>
    <t>工学解析</t>
  </si>
  <si>
    <t>教養科目</t>
    <rPh sb="0" eb="2">
      <t>キョウヨウ</t>
    </rPh>
    <rPh sb="2" eb="4">
      <t>カモク</t>
    </rPh>
    <phoneticPr fontId="6"/>
  </si>
  <si>
    <t>技術者の倫理</t>
    <phoneticPr fontId="1"/>
  </si>
  <si>
    <t>安全工学概論</t>
  </si>
  <si>
    <t>生命科学</t>
  </si>
  <si>
    <t>離散数学</t>
  </si>
  <si>
    <t>Engineering Mathematics</t>
  </si>
  <si>
    <t>応用電磁気学</t>
    <rPh sb="0" eb="2">
      <t>オウヨウ</t>
    </rPh>
    <rPh sb="2" eb="6">
      <t>デンジキガク</t>
    </rPh>
    <phoneticPr fontId="1"/>
  </si>
  <si>
    <t>専１・２</t>
    <rPh sb="0" eb="1">
      <t>セン</t>
    </rPh>
    <phoneticPr fontId="6"/>
  </si>
  <si>
    <t>追1</t>
    <rPh sb="0" eb="1">
      <t>ツイ</t>
    </rPh>
    <phoneticPr fontId="1"/>
  </si>
  <si>
    <t>電気音響工学</t>
    <rPh sb="0" eb="2">
      <t>デンキ</t>
    </rPh>
    <rPh sb="2" eb="4">
      <t>オンキョウ</t>
    </rPh>
    <rPh sb="4" eb="6">
      <t>コウガク</t>
    </rPh>
    <phoneticPr fontId="1"/>
  </si>
  <si>
    <t>追2</t>
    <rPh sb="0" eb="1">
      <t>ツイ</t>
    </rPh>
    <phoneticPr fontId="1"/>
  </si>
  <si>
    <t>電気電子工学特論</t>
    <rPh sb="0" eb="2">
      <t>デンキ</t>
    </rPh>
    <rPh sb="2" eb="4">
      <t>デンシ</t>
    </rPh>
    <rPh sb="4" eb="6">
      <t>コウガク</t>
    </rPh>
    <rPh sb="6" eb="8">
      <t>トクロン</t>
    </rPh>
    <phoneticPr fontId="1"/>
  </si>
  <si>
    <t>追3</t>
    <rPh sb="0" eb="1">
      <t>ツイ</t>
    </rPh>
    <phoneticPr fontId="1"/>
  </si>
  <si>
    <t>情報工学特論</t>
    <rPh sb="0" eb="2">
      <t>ジョウホウ</t>
    </rPh>
    <rPh sb="2" eb="4">
      <t>コウガク</t>
    </rPh>
    <rPh sb="4" eb="6">
      <t>トクロン</t>
    </rPh>
    <phoneticPr fontId="1"/>
  </si>
  <si>
    <t>追4</t>
    <rPh sb="0" eb="1">
      <t>ツイ</t>
    </rPh>
    <phoneticPr fontId="1"/>
  </si>
  <si>
    <t>学修総まとめ
科目</t>
    <rPh sb="0" eb="2">
      <t>ガクシュウ</t>
    </rPh>
    <rPh sb="2" eb="3">
      <t>ソウ</t>
    </rPh>
    <rPh sb="7" eb="9">
      <t>カモク</t>
    </rPh>
    <phoneticPr fontId="6"/>
  </si>
  <si>
    <t>特別研究</t>
    <rPh sb="0" eb="2">
      <t>トクベツ</t>
    </rPh>
    <rPh sb="2" eb="4">
      <t>ケンキュウ</t>
    </rPh>
    <phoneticPr fontId="6"/>
  </si>
  <si>
    <t>B</t>
    <phoneticPr fontId="6"/>
  </si>
  <si>
    <t>専攻外科目</t>
    <phoneticPr fontId="1"/>
  </si>
  <si>
    <t>哲学</t>
    <rPh sb="0" eb="2">
      <t>テツガク</t>
    </rPh>
    <phoneticPr fontId="1"/>
  </si>
  <si>
    <t>本３</t>
    <phoneticPr fontId="1"/>
  </si>
  <si>
    <t>専攻外科目</t>
    <rPh sb="0" eb="2">
      <t>センコウ</t>
    </rPh>
    <rPh sb="2" eb="3">
      <t>ガイ</t>
    </rPh>
    <rPh sb="3" eb="5">
      <t>カモク</t>
    </rPh>
    <phoneticPr fontId="1"/>
  </si>
  <si>
    <t>一般科目</t>
    <rPh sb="0" eb="4">
      <t>イッパンカモク</t>
    </rPh>
    <phoneticPr fontId="1"/>
  </si>
  <si>
    <t>微分積分学Ⅰ</t>
    <rPh sb="0" eb="2">
      <t>ビブン</t>
    </rPh>
    <rPh sb="2" eb="4">
      <t>セキブン</t>
    </rPh>
    <rPh sb="4" eb="5">
      <t>ガク</t>
    </rPh>
    <phoneticPr fontId="1"/>
  </si>
  <si>
    <t>追11</t>
    <rPh sb="0" eb="1">
      <t>ツイ</t>
    </rPh>
    <phoneticPr fontId="1"/>
  </si>
  <si>
    <t>微分積分学Ⅱ</t>
    <rPh sb="0" eb="5">
      <t>ビブンセキブンガク</t>
    </rPh>
    <phoneticPr fontId="1"/>
  </si>
  <si>
    <t>追12</t>
    <rPh sb="0" eb="1">
      <t>ツイ</t>
    </rPh>
    <phoneticPr fontId="1"/>
  </si>
  <si>
    <t>ベクトル解析</t>
    <rPh sb="4" eb="6">
      <t>カイセキ</t>
    </rPh>
    <phoneticPr fontId="1"/>
  </si>
  <si>
    <t>一般科目</t>
    <rPh sb="0" eb="2">
      <t>イッパン</t>
    </rPh>
    <rPh sb="2" eb="4">
      <t>カモク</t>
    </rPh>
    <phoneticPr fontId="1"/>
  </si>
  <si>
    <t>体育</t>
    <rPh sb="0" eb="2">
      <t>タイイク</t>
    </rPh>
    <phoneticPr fontId="1"/>
  </si>
  <si>
    <t>総合英語演習Ⅰ</t>
    <rPh sb="0" eb="2">
      <t>ソウゴウ</t>
    </rPh>
    <rPh sb="2" eb="4">
      <t>エイゴ</t>
    </rPh>
    <rPh sb="4" eb="6">
      <t>エンシュウ</t>
    </rPh>
    <phoneticPr fontId="1"/>
  </si>
  <si>
    <t>英会話</t>
    <rPh sb="0" eb="3">
      <t>エイカイワ</t>
    </rPh>
    <phoneticPr fontId="1"/>
  </si>
  <si>
    <t>日本語コミュニケーション</t>
    <rPh sb="0" eb="3">
      <t>ニホンゴ</t>
    </rPh>
    <phoneticPr fontId="1"/>
  </si>
  <si>
    <t>中国文学</t>
    <rPh sb="0" eb="2">
      <t>チュウゴク</t>
    </rPh>
    <rPh sb="2" eb="4">
      <t>ブンガク</t>
    </rPh>
    <phoneticPr fontId="1"/>
  </si>
  <si>
    <t>ドイツ語</t>
    <rPh sb="3" eb="4">
      <t>ゴ</t>
    </rPh>
    <phoneticPr fontId="1"/>
  </si>
  <si>
    <t>中国語</t>
    <rPh sb="0" eb="3">
      <t>チュウゴクゴ</t>
    </rPh>
    <phoneticPr fontId="1"/>
  </si>
  <si>
    <t>生物学</t>
    <rPh sb="0" eb="3">
      <t>セイブツガク</t>
    </rPh>
    <phoneticPr fontId="1"/>
  </si>
  <si>
    <t>物理化学</t>
    <rPh sb="0" eb="2">
      <t>ブツリ</t>
    </rPh>
    <rPh sb="2" eb="4">
      <t>カガク</t>
    </rPh>
    <phoneticPr fontId="1"/>
  </si>
  <si>
    <t>自然科学特講</t>
    <rPh sb="0" eb="2">
      <t>シゼン</t>
    </rPh>
    <rPh sb="2" eb="4">
      <t>カガク</t>
    </rPh>
    <rPh sb="4" eb="5">
      <t>トクベツ</t>
    </rPh>
    <rPh sb="5" eb="6">
      <t>コウギ</t>
    </rPh>
    <phoneticPr fontId="1"/>
  </si>
  <si>
    <t>総合英語演習Ⅱ</t>
    <rPh sb="0" eb="2">
      <t>ソウゴウ</t>
    </rPh>
    <rPh sb="2" eb="4">
      <t>エイゴ</t>
    </rPh>
    <rPh sb="4" eb="6">
      <t>エンシュウ</t>
    </rPh>
    <phoneticPr fontId="1"/>
  </si>
  <si>
    <t>歴史学</t>
    <rPh sb="0" eb="3">
      <t>レキシガク</t>
    </rPh>
    <phoneticPr fontId="1"/>
  </si>
  <si>
    <t>心理学</t>
    <rPh sb="0" eb="3">
      <t>シンリガク</t>
    </rPh>
    <phoneticPr fontId="1"/>
  </si>
  <si>
    <t>人文社会特講</t>
    <rPh sb="0" eb="2">
      <t>ジンブン</t>
    </rPh>
    <rPh sb="2" eb="4">
      <t>シャカイ</t>
    </rPh>
    <rPh sb="4" eb="5">
      <t>トクベツ</t>
    </rPh>
    <rPh sb="5" eb="6">
      <t>コウギ</t>
    </rPh>
    <phoneticPr fontId="1"/>
  </si>
  <si>
    <t>英語特別演習</t>
    <rPh sb="0" eb="2">
      <t>エイゴ</t>
    </rPh>
    <rPh sb="2" eb="4">
      <t>トクベツ</t>
    </rPh>
    <rPh sb="4" eb="6">
      <t>エンシュウ</t>
    </rPh>
    <phoneticPr fontId="1"/>
  </si>
  <si>
    <t>中国語</t>
    <phoneticPr fontId="1"/>
  </si>
  <si>
    <t>応用数物演習</t>
    <rPh sb="0" eb="2">
      <t>オウヨウ</t>
    </rPh>
    <rPh sb="2" eb="4">
      <t>スウブツ</t>
    </rPh>
    <rPh sb="4" eb="6">
      <t>エンシュウ</t>
    </rPh>
    <phoneticPr fontId="1"/>
  </si>
  <si>
    <t>追10</t>
    <rPh sb="0" eb="1">
      <t>ツイ</t>
    </rPh>
    <phoneticPr fontId="1"/>
  </si>
  <si>
    <t>日本語表現法</t>
  </si>
  <si>
    <t>総合英語</t>
  </si>
  <si>
    <t>産業論</t>
  </si>
  <si>
    <t>経営管理</t>
  </si>
  <si>
    <t>科学英語表現法</t>
  </si>
  <si>
    <t>国際比較文化論</t>
  </si>
  <si>
    <t>経営工学</t>
  </si>
  <si>
    <t>英会話</t>
  </si>
  <si>
    <t>A群各区分の修得単位数</t>
    <rPh sb="1" eb="2">
      <t>グン</t>
    </rPh>
    <rPh sb="2" eb="5">
      <t>カククブン</t>
    </rPh>
    <rPh sb="6" eb="8">
      <t>シュウトク</t>
    </rPh>
    <rPh sb="8" eb="11">
      <t>タンイスウ</t>
    </rPh>
    <phoneticPr fontId="1"/>
  </si>
  <si>
    <t>機械材料・材料力学に関する科目</t>
  </si>
  <si>
    <t>【単位修得の要件】</t>
    <rPh sb="1" eb="3">
      <t>タンイ</t>
    </rPh>
    <rPh sb="3" eb="5">
      <t>シュウトク</t>
    </rPh>
    <rPh sb="6" eb="8">
      <t>ヨウケン</t>
    </rPh>
    <phoneticPr fontId="9"/>
  </si>
  <si>
    <t>機械工作・生産工学に関する科目</t>
    <phoneticPr fontId="1"/>
  </si>
  <si>
    <t>①</t>
  </si>
  <si>
    <t>≧</t>
  </si>
  <si>
    <t>認定専攻科で修得した単位：全ての科目〔2年課程：≧62単位　1年課程：≧31単位〕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4">
      <t>スベ</t>
    </rPh>
    <rPh sb="16" eb="18">
      <t>カモク</t>
    </rPh>
    <rPh sb="20" eb="21">
      <t>ネン</t>
    </rPh>
    <rPh sb="21" eb="23">
      <t>カテイ</t>
    </rPh>
    <rPh sb="27" eb="29">
      <t>タンイ</t>
    </rPh>
    <rPh sb="31" eb="32">
      <t>ネン</t>
    </rPh>
    <rPh sb="32" eb="34">
      <t>カテイ</t>
    </rPh>
    <rPh sb="38" eb="40">
      <t>タンイ</t>
    </rPh>
    <phoneticPr fontId="12"/>
  </si>
  <si>
    <t>設計工学・機械要素・トライボロジーに関する科目</t>
    <phoneticPr fontId="1"/>
  </si>
  <si>
    <t>②</t>
  </si>
  <si>
    <t>認定専攻科で修得した単位：専門科目（学修総まとめ科目に該当する授業科目を除く）＋関連科目〔2年課程：≧40単位　1年課程：≧20単位〕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ノゾ</t>
    </rPh>
    <rPh sb="40" eb="42">
      <t>カンレン</t>
    </rPh>
    <rPh sb="42" eb="44">
      <t>カモク</t>
    </rPh>
    <rPh sb="46" eb="47">
      <t>ネン</t>
    </rPh>
    <rPh sb="47" eb="49">
      <t>カテイ</t>
    </rPh>
    <rPh sb="53" eb="55">
      <t>タンイ</t>
    </rPh>
    <rPh sb="57" eb="58">
      <t>ネン</t>
    </rPh>
    <rPh sb="58" eb="60">
      <t>カテイ</t>
    </rPh>
    <rPh sb="64" eb="66">
      <t>タンイ</t>
    </rPh>
    <phoneticPr fontId="12"/>
  </si>
  <si>
    <t>③</t>
  </si>
  <si>
    <t>認定専攻科で修得した単位：専門科目（学修総まとめ科目に該当する授業科目を含む）〔2年課程：≧31単位　1年課程：≧16単位〕</t>
    <rPh sb="0" eb="2">
      <t>ニンテイ</t>
    </rPh>
    <rPh sb="2" eb="5">
      <t>センコウカ</t>
    </rPh>
    <rPh sb="6" eb="8">
      <t>シュウトク</t>
    </rPh>
    <rPh sb="10" eb="12">
      <t>タンイ</t>
    </rPh>
    <rPh sb="13" eb="15">
      <t>センモン</t>
    </rPh>
    <rPh sb="15" eb="17">
      <t>カモク</t>
    </rPh>
    <rPh sb="18" eb="20">
      <t>ガクシュウ</t>
    </rPh>
    <rPh sb="20" eb="21">
      <t>ソウ</t>
    </rPh>
    <rPh sb="24" eb="26">
      <t>カモク</t>
    </rPh>
    <rPh sb="27" eb="29">
      <t>ガイトウ</t>
    </rPh>
    <rPh sb="31" eb="33">
      <t>ジュギョウ</t>
    </rPh>
    <rPh sb="33" eb="35">
      <t>カモク</t>
    </rPh>
    <rPh sb="36" eb="37">
      <t>フク</t>
    </rPh>
    <rPh sb="41" eb="42">
      <t>ネン</t>
    </rPh>
    <rPh sb="42" eb="44">
      <t>カテイ</t>
    </rPh>
    <rPh sb="48" eb="50">
      <t>タンイ</t>
    </rPh>
    <rPh sb="52" eb="53">
      <t>ネン</t>
    </rPh>
    <rPh sb="53" eb="55">
      <t>カテイ</t>
    </rPh>
    <rPh sb="59" eb="61">
      <t>タンイ</t>
    </rPh>
    <phoneticPr fontId="12"/>
  </si>
  <si>
    <t>④</t>
  </si>
  <si>
    <t>本科及び認定専攻科で修得した単位：専門科目（学修総まとめ科目に該当する授業科目を含む）＋関連科目〔≧62単位〕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2" eb="24">
      <t>ガクシュウ</t>
    </rPh>
    <rPh sb="24" eb="25">
      <t>ソウ</t>
    </rPh>
    <rPh sb="28" eb="30">
      <t>カモク</t>
    </rPh>
    <rPh sb="31" eb="33">
      <t>ガイトウ</t>
    </rPh>
    <rPh sb="35" eb="37">
      <t>ジュギョウ</t>
    </rPh>
    <rPh sb="37" eb="39">
      <t>カモク</t>
    </rPh>
    <rPh sb="44" eb="46">
      <t>カンレン</t>
    </rPh>
    <rPh sb="46" eb="48">
      <t>カモク</t>
    </rPh>
    <rPh sb="52" eb="54">
      <t>タンイ</t>
    </rPh>
    <phoneticPr fontId="12"/>
  </si>
  <si>
    <t>⑤</t>
  </si>
  <si>
    <t>本科及び認定専攻科で修得した単位：専門科目以外〔≧24単位〕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19">
      <t>センモン</t>
    </rPh>
    <rPh sb="19" eb="21">
      <t>カモク</t>
    </rPh>
    <rPh sb="21" eb="23">
      <t>イガイ</t>
    </rPh>
    <rPh sb="27" eb="29">
      <t>タンイ</t>
    </rPh>
    <phoneticPr fontId="12"/>
  </si>
  <si>
    <t>知能機械学・機械システムに関する科目</t>
    <phoneticPr fontId="1"/>
  </si>
  <si>
    <t>⑥</t>
  </si>
  <si>
    <t>本科及び認定専攻科で修得した単位：外国語の単位〔必ず含む〕</t>
    <rPh sb="0" eb="2">
      <t>ホンカ</t>
    </rPh>
    <rPh sb="2" eb="3">
      <t>オヨ</t>
    </rPh>
    <rPh sb="4" eb="6">
      <t>ニンテイ</t>
    </rPh>
    <rPh sb="6" eb="9">
      <t>センコウカ</t>
    </rPh>
    <rPh sb="10" eb="12">
      <t>シュウトク</t>
    </rPh>
    <rPh sb="14" eb="16">
      <t>タンイ</t>
    </rPh>
    <rPh sb="17" eb="20">
      <t>ガイコクゴ</t>
    </rPh>
    <rPh sb="21" eb="23">
      <t>タンイ</t>
    </rPh>
    <rPh sb="24" eb="25">
      <t>カナラ</t>
    </rPh>
    <rPh sb="26" eb="27">
      <t>フク</t>
    </rPh>
    <phoneticPr fontId="12"/>
  </si>
  <si>
    <t>≧</t>
    <phoneticPr fontId="1"/>
  </si>
  <si>
    <t>専攻の区分ごとの修得単位の審査の基準</t>
    <rPh sb="0" eb="2">
      <t>センコウ</t>
    </rPh>
    <rPh sb="3" eb="5">
      <t>クブン</t>
    </rPh>
    <rPh sb="8" eb="10">
      <t>シュウトク</t>
    </rPh>
    <rPh sb="10" eb="12">
      <t>タンイ</t>
    </rPh>
    <rPh sb="13" eb="15">
      <t>シンサ</t>
    </rPh>
    <rPh sb="16" eb="18">
      <t>キジュン</t>
    </rPh>
    <phoneticPr fontId="1"/>
  </si>
  <si>
    <t>A群</t>
    <rPh sb="1" eb="2">
      <t>グン</t>
    </rPh>
    <phoneticPr fontId="6"/>
  </si>
  <si>
    <t>区分数</t>
    <rPh sb="0" eb="2">
      <t>クブン</t>
    </rPh>
    <rPh sb="2" eb="3">
      <t>スウ</t>
    </rPh>
    <phoneticPr fontId="6"/>
  </si>
  <si>
    <t>B群</t>
    <rPh sb="1" eb="2">
      <t>グン</t>
    </rPh>
    <phoneticPr fontId="6"/>
  </si>
  <si>
    <t>電気電子工学</t>
    <rPh sb="0" eb="2">
      <t>デンキ</t>
    </rPh>
    <rPh sb="2" eb="4">
      <t>デンシ</t>
    </rPh>
    <rPh sb="4" eb="6">
      <t>コウガク</t>
    </rPh>
    <phoneticPr fontId="1"/>
  </si>
  <si>
    <t>電気電子工学に関する実験・実習科目</t>
    <rPh sb="0" eb="2">
      <t>デンキ</t>
    </rPh>
    <rPh sb="2" eb="4">
      <t>デンシ</t>
    </rPh>
    <rPh sb="4" eb="6">
      <t>コウガク</t>
    </rPh>
    <rPh sb="7" eb="8">
      <t>カン</t>
    </rPh>
    <rPh sb="10" eb="12">
      <t>ジッケン</t>
    </rPh>
    <rPh sb="13" eb="15">
      <t>ジッシュウ</t>
    </rPh>
    <rPh sb="15" eb="17">
      <t>カモク</t>
    </rPh>
    <phoneticPr fontId="6"/>
  </si>
  <si>
    <t>情報通信工学に関する科目</t>
    <rPh sb="0" eb="4">
      <t>ジョウホウツウシン</t>
    </rPh>
    <rPh sb="4" eb="6">
      <t>コウガク</t>
    </rPh>
    <rPh sb="7" eb="8">
      <t>カン</t>
    </rPh>
    <rPh sb="10" eb="12">
      <t>カモク</t>
    </rPh>
    <phoneticPr fontId="6"/>
  </si>
  <si>
    <t>電気工学に関する科目</t>
    <phoneticPr fontId="1"/>
  </si>
  <si>
    <t>電子工学に関する科目</t>
    <rPh sb="1" eb="2">
      <t>シ</t>
    </rPh>
    <phoneticPr fontId="1"/>
  </si>
  <si>
    <t>電気工学に関する科目</t>
    <rPh sb="0" eb="2">
      <t>デンキ</t>
    </rPh>
    <rPh sb="2" eb="4">
      <t>コウガク</t>
    </rPh>
    <rPh sb="5" eb="6">
      <t>カン</t>
    </rPh>
    <rPh sb="8" eb="10">
      <t>カモク</t>
    </rPh>
    <phoneticPr fontId="6"/>
  </si>
  <si>
    <t>電気電子工学の基礎となる科目</t>
    <phoneticPr fontId="1"/>
  </si>
  <si>
    <t>電子工学に関する科目</t>
    <rPh sb="0" eb="2">
      <t>デンシ</t>
    </rPh>
    <rPh sb="2" eb="4">
      <t>コウガク</t>
    </rPh>
    <rPh sb="5" eb="6">
      <t>カン</t>
    </rPh>
    <rPh sb="8" eb="10">
      <t>カモク</t>
    </rPh>
    <phoneticPr fontId="6"/>
  </si>
  <si>
    <t>工学実験Ⅱ</t>
  </si>
  <si>
    <t>創造製作Ⅱ</t>
  </si>
  <si>
    <t>工学セミナー</t>
  </si>
  <si>
    <t>卒業研究</t>
  </si>
  <si>
    <t>本５</t>
  </si>
  <si>
    <t>電気電子工学の基礎となる科目</t>
    <rPh sb="0" eb="2">
      <t>デンキ</t>
    </rPh>
    <rPh sb="2" eb="4">
      <t>デンシ</t>
    </rPh>
    <rPh sb="4" eb="6">
      <t>コウガク</t>
    </rPh>
    <rPh sb="7" eb="9">
      <t>キソ</t>
    </rPh>
    <rPh sb="12" eb="14">
      <t>カモク</t>
    </rPh>
    <phoneticPr fontId="6"/>
  </si>
  <si>
    <t>専門科目</t>
    <rPh sb="0" eb="2">
      <t>センモン</t>
    </rPh>
    <rPh sb="2" eb="4">
      <t>カモク</t>
    </rPh>
    <phoneticPr fontId="5"/>
  </si>
  <si>
    <t>選択</t>
    <rPh sb="0" eb="2">
      <t>センタク</t>
    </rPh>
    <phoneticPr fontId="5"/>
  </si>
  <si>
    <t>専２</t>
    <rPh sb="0" eb="1">
      <t>セン</t>
    </rPh>
    <phoneticPr fontId="5"/>
  </si>
  <si>
    <t>情報通信工学に関する科目</t>
    <rPh sb="0" eb="4">
      <t>ジョウホウツウシン</t>
    </rPh>
    <rPh sb="4" eb="6">
      <t>コウガク</t>
    </rPh>
    <rPh sb="7" eb="8">
      <t>カン</t>
    </rPh>
    <rPh sb="10" eb="12">
      <t>カモク</t>
    </rPh>
    <phoneticPr fontId="5"/>
  </si>
  <si>
    <t>半導体電子工学</t>
    <rPh sb="0" eb="3">
      <t>ハンドウタイ</t>
    </rPh>
    <rPh sb="3" eb="5">
      <t>デンシ</t>
    </rPh>
    <rPh sb="5" eb="7">
      <t>コウガク</t>
    </rPh>
    <phoneticPr fontId="1"/>
  </si>
  <si>
    <t>電気工学に関する科目</t>
    <rPh sb="0" eb="2">
      <t>デンキ</t>
    </rPh>
    <rPh sb="2" eb="4">
      <t>コウガク</t>
    </rPh>
    <rPh sb="3" eb="4">
      <t>デンコウ</t>
    </rPh>
    <rPh sb="5" eb="6">
      <t>カン</t>
    </rPh>
    <rPh sb="8" eb="10">
      <t>カモク</t>
    </rPh>
    <phoneticPr fontId="6"/>
  </si>
  <si>
    <t>電気電子工学の基礎となる科目</t>
    <rPh sb="0" eb="6">
      <t>デンキデンシコウガク</t>
    </rPh>
    <rPh sb="7" eb="9">
      <t>キソ</t>
    </rPh>
    <rPh sb="12" eb="14">
      <t>カモク</t>
    </rPh>
    <phoneticPr fontId="1"/>
  </si>
  <si>
    <t>情報通信工学に関する科目</t>
    <rPh sb="0" eb="2">
      <t>ジョウホウ</t>
    </rPh>
    <rPh sb="2" eb="4">
      <t>ツウシン</t>
    </rPh>
    <rPh sb="4" eb="6">
      <t>コウガク</t>
    </rPh>
    <rPh sb="7" eb="8">
      <t>カン</t>
    </rPh>
    <rPh sb="10" eb="12">
      <t>カモク</t>
    </rPh>
    <phoneticPr fontId="1"/>
  </si>
  <si>
    <t>専門科目</t>
    <rPh sb="0" eb="2">
      <t>センモン</t>
    </rPh>
    <rPh sb="2" eb="4">
      <t>カモク</t>
    </rPh>
    <phoneticPr fontId="2"/>
  </si>
  <si>
    <t>プログラミング基礎</t>
    <rPh sb="7" eb="9">
      <t>キソ</t>
    </rPh>
    <phoneticPr fontId="2"/>
  </si>
  <si>
    <t>必修</t>
    <rPh sb="0" eb="2">
      <t>ヒッシュウ</t>
    </rPh>
    <phoneticPr fontId="2"/>
  </si>
  <si>
    <t>本２</t>
    <rPh sb="0" eb="1">
      <t>ホン</t>
    </rPh>
    <phoneticPr fontId="2"/>
  </si>
  <si>
    <t>工学及び周辺技術等に関する科目</t>
  </si>
  <si>
    <t>技術者の倫理</t>
  </si>
  <si>
    <t>電気電子工学に関する実験・実習科目</t>
  </si>
  <si>
    <t>一般科目</t>
  </si>
  <si>
    <t>体育</t>
  </si>
  <si>
    <t>≧</t>
    <phoneticPr fontId="6"/>
  </si>
  <si>
    <t>専攻の区分ごとの修得単位の審査の基準</t>
    <phoneticPr fontId="6"/>
  </si>
  <si>
    <t>電気電子工学の基礎となる科目</t>
    <rPh sb="0" eb="2">
      <t>デンキ</t>
    </rPh>
    <rPh sb="2" eb="4">
      <t>デンシ</t>
    </rPh>
    <rPh sb="4" eb="6">
      <t>コウガク</t>
    </rPh>
    <rPh sb="7" eb="8">
      <t>モト</t>
    </rPh>
    <rPh sb="8" eb="9">
      <t>イシズエ</t>
    </rPh>
    <rPh sb="12" eb="14">
      <t>カモク</t>
    </rPh>
    <phoneticPr fontId="6"/>
  </si>
  <si>
    <t>徳山工業高等専門学校</t>
    <rPh sb="0" eb="2">
      <t>トクヤマ</t>
    </rPh>
    <rPh sb="2" eb="5">
      <t>コウギョウコウ</t>
    </rPh>
    <rPh sb="5" eb="6">
      <t>トウ</t>
    </rPh>
    <rPh sb="6" eb="8">
      <t>センモン</t>
    </rPh>
    <rPh sb="8" eb="10">
      <t>ガッコウ</t>
    </rPh>
    <phoneticPr fontId="1"/>
  </si>
  <si>
    <t>情報電子工学専攻／情報電子工学科</t>
    <rPh sb="0" eb="2">
      <t>ジョウホウ</t>
    </rPh>
    <rPh sb="2" eb="4">
      <t>デンシ</t>
    </rPh>
    <rPh sb="4" eb="6">
      <t>コウガク</t>
    </rPh>
    <rPh sb="6" eb="8">
      <t>センコウ</t>
    </rPh>
    <rPh sb="9" eb="11">
      <t>ジョウホウ</t>
    </rPh>
    <rPh sb="11" eb="13">
      <t>デンシ</t>
    </rPh>
    <rPh sb="13" eb="16">
      <t>コウガッカ</t>
    </rPh>
    <phoneticPr fontId="1"/>
  </si>
  <si>
    <t>情報工学</t>
    <rPh sb="0" eb="2">
      <t>ジョウホウ</t>
    </rPh>
    <rPh sb="2" eb="4">
      <t>コウガク</t>
    </rPh>
    <phoneticPr fontId="1"/>
  </si>
  <si>
    <t>電気数学</t>
    <rPh sb="0" eb="4">
      <t>デンキスウガク</t>
    </rPh>
    <phoneticPr fontId="1"/>
  </si>
  <si>
    <t>電気電子・通信・システムに関する科目</t>
  </si>
  <si>
    <t>集合と論理</t>
    <rPh sb="0" eb="2">
      <t>シュウゴウ</t>
    </rPh>
    <rPh sb="3" eb="5">
      <t>ロンリ</t>
    </rPh>
    <phoneticPr fontId="1"/>
  </si>
  <si>
    <t>情報工学基礎に関する科目</t>
  </si>
  <si>
    <t>電気回路</t>
    <rPh sb="0" eb="2">
      <t>デンキスウガク</t>
    </rPh>
    <rPh sb="2" eb="4">
      <t>カイロ</t>
    </rPh>
    <phoneticPr fontId="1"/>
  </si>
  <si>
    <t>コンピュータ工学</t>
    <rPh sb="6" eb="8">
      <t>コウガク</t>
    </rPh>
    <phoneticPr fontId="1"/>
  </si>
  <si>
    <t>プログラミング</t>
    <phoneticPr fontId="1"/>
  </si>
  <si>
    <t>計算機システムに関する科目</t>
  </si>
  <si>
    <t>プログラミング言語</t>
    <rPh sb="7" eb="9">
      <t>ゲンゴ</t>
    </rPh>
    <phoneticPr fontId="1"/>
  </si>
  <si>
    <t>情報数学</t>
    <rPh sb="0" eb="4">
      <t>ジョウホウスウガク</t>
    </rPh>
    <phoneticPr fontId="1"/>
  </si>
  <si>
    <t>計測工学</t>
    <rPh sb="0" eb="4">
      <t>ケイソクコウガク</t>
    </rPh>
    <phoneticPr fontId="1"/>
  </si>
  <si>
    <t>アナログ回路</t>
    <rPh sb="0" eb="6">
      <t>アナロg</t>
    </rPh>
    <phoneticPr fontId="1"/>
  </si>
  <si>
    <t>ディジタル回路</t>
    <rPh sb="5" eb="7">
      <t>カイロ</t>
    </rPh>
    <phoneticPr fontId="1"/>
  </si>
  <si>
    <t>電子工学実験</t>
    <rPh sb="0" eb="6">
      <t>デンシコウガクジッケン</t>
    </rPh>
    <phoneticPr fontId="1"/>
  </si>
  <si>
    <t>情報工学に関する演習・実験・実習科目</t>
  </si>
  <si>
    <t>コンピュータシステム概論</t>
    <phoneticPr fontId="1"/>
  </si>
  <si>
    <t>アルゴリズムとデータ構造</t>
    <rPh sb="10" eb="12">
      <t>コウゾウ</t>
    </rPh>
    <phoneticPr fontId="1"/>
  </si>
  <si>
    <t>システムプログラミングⅠ</t>
    <phoneticPr fontId="1"/>
  </si>
  <si>
    <t>情報理論</t>
    <rPh sb="0" eb="4">
      <t>ジョウホウリロン</t>
    </rPh>
    <phoneticPr fontId="1"/>
  </si>
  <si>
    <t>電磁気学</t>
    <rPh sb="0" eb="4">
      <t>デンジキガク</t>
    </rPh>
    <phoneticPr fontId="1"/>
  </si>
  <si>
    <t>情報通信工学</t>
    <rPh sb="0" eb="6">
      <t>ジョウホウツウシンコウガク</t>
    </rPh>
    <phoneticPr fontId="1"/>
  </si>
  <si>
    <t>ディジタル回路応用</t>
    <rPh sb="5" eb="9">
      <t>カイロオウヨウ</t>
    </rPh>
    <phoneticPr fontId="1"/>
  </si>
  <si>
    <t>システムプログラミングⅡ</t>
    <phoneticPr fontId="1"/>
  </si>
  <si>
    <t>コンピュータアーキテクチャ</t>
    <phoneticPr fontId="1"/>
  </si>
  <si>
    <t>専門科目</t>
    <rPh sb="0" eb="4">
      <t>センモン</t>
    </rPh>
    <phoneticPr fontId="1"/>
  </si>
  <si>
    <t>ソフトウェア工学</t>
    <rPh sb="6" eb="8">
      <t>コウガク</t>
    </rPh>
    <phoneticPr fontId="1"/>
  </si>
  <si>
    <t>データベース</t>
    <phoneticPr fontId="1"/>
  </si>
  <si>
    <t>コンピュータシステム実験</t>
    <rPh sb="10" eb="12">
      <t>ジッケン</t>
    </rPh>
    <phoneticPr fontId="1"/>
  </si>
  <si>
    <t>オペレーティングシステムⅠ</t>
    <phoneticPr fontId="1"/>
  </si>
  <si>
    <t>創造演習</t>
    <rPh sb="0" eb="4">
      <t>ソウゾウエンシュウ</t>
    </rPh>
    <phoneticPr fontId="1"/>
  </si>
  <si>
    <t>卒業研究</t>
    <rPh sb="0" eb="4">
      <t>ソツギョウケンキュウ</t>
    </rPh>
    <phoneticPr fontId="1"/>
  </si>
  <si>
    <t>ディジタル信号処理</t>
    <rPh sb="5" eb="9">
      <t>シンゴウショリ</t>
    </rPh>
    <phoneticPr fontId="1"/>
  </si>
  <si>
    <t>情報処理に関する科目</t>
  </si>
  <si>
    <t>数値解析</t>
    <rPh sb="0" eb="4">
      <t>スウチカイセキ</t>
    </rPh>
    <phoneticPr fontId="1"/>
  </si>
  <si>
    <t>オペレーティングシステムⅡ</t>
    <phoneticPr fontId="1"/>
  </si>
  <si>
    <t>ネットワークアーキテクチャ</t>
    <phoneticPr fontId="1"/>
  </si>
  <si>
    <t>創造製作</t>
    <rPh sb="0" eb="4">
      <t>ソウゾウセイサク</t>
    </rPh>
    <phoneticPr fontId="1"/>
  </si>
  <si>
    <t>画像工学</t>
    <rPh sb="0" eb="4">
      <t>ガゾウコウガク</t>
    </rPh>
    <phoneticPr fontId="1"/>
  </si>
  <si>
    <t>言語処理</t>
    <rPh sb="0" eb="4">
      <t>ゲンゴショリ</t>
    </rPh>
    <phoneticPr fontId="1"/>
  </si>
  <si>
    <t>オブジェクト指向プログラミング</t>
    <rPh sb="0" eb="15">
      <t>オブジェクt</t>
    </rPh>
    <phoneticPr fontId="1"/>
  </si>
  <si>
    <t>知的情報処理</t>
    <rPh sb="0" eb="6">
      <t>チテキj</t>
    </rPh>
    <phoneticPr fontId="1"/>
  </si>
  <si>
    <t>システム数理工学</t>
    <rPh sb="4" eb="8">
      <t>スウリコウガク</t>
    </rPh>
    <phoneticPr fontId="1"/>
  </si>
  <si>
    <t>コンピュータグラフィックス</t>
    <phoneticPr fontId="1"/>
  </si>
  <si>
    <t>追5</t>
    <rPh sb="0" eb="1">
      <t>ツイ</t>
    </rPh>
    <phoneticPr fontId="1"/>
  </si>
  <si>
    <t>情報電子工学専攻総合実験</t>
    <rPh sb="0" eb="2">
      <t>ジョウホウ</t>
    </rPh>
    <rPh sb="2" eb="4">
      <t>デンシ</t>
    </rPh>
    <phoneticPr fontId="7"/>
  </si>
  <si>
    <t>論理設計</t>
  </si>
  <si>
    <t>オートマトンと計算論</t>
  </si>
  <si>
    <t>システム計測工学</t>
  </si>
  <si>
    <t>情報論理学</t>
    <rPh sb="0" eb="2">
      <t>ジョウホウ</t>
    </rPh>
    <rPh sb="2" eb="5">
      <t>ロンリガク</t>
    </rPh>
    <phoneticPr fontId="1"/>
  </si>
  <si>
    <t>追6</t>
    <rPh sb="0" eb="1">
      <t>ツイ</t>
    </rPh>
    <phoneticPr fontId="1"/>
  </si>
  <si>
    <t>生体情報工学</t>
    <rPh sb="0" eb="2">
      <t>セイタイ</t>
    </rPh>
    <rPh sb="2" eb="4">
      <t>ジョウホウ</t>
    </rPh>
    <rPh sb="4" eb="6">
      <t>コウガク</t>
    </rPh>
    <phoneticPr fontId="7"/>
  </si>
  <si>
    <t>情報電子工学専攻総合演習</t>
    <rPh sb="0" eb="2">
      <t>ジョウホウ</t>
    </rPh>
    <rPh sb="2" eb="4">
      <t>デンシ</t>
    </rPh>
    <rPh sb="6" eb="8">
      <t>センコウ</t>
    </rPh>
    <phoneticPr fontId="7"/>
  </si>
  <si>
    <t>自然言語処理</t>
    <phoneticPr fontId="6"/>
  </si>
  <si>
    <t>通信ネットワーク工学</t>
  </si>
  <si>
    <t>コンピュータネットワークプロトコル</t>
    <phoneticPr fontId="6"/>
  </si>
  <si>
    <t>光情報処理</t>
  </si>
  <si>
    <t>コンピュータ構成学</t>
    <phoneticPr fontId="6"/>
  </si>
  <si>
    <t>電気電子・通信・システムに関する科目</t>
    <phoneticPr fontId="1"/>
  </si>
  <si>
    <t>メディア信号処理</t>
    <rPh sb="4" eb="6">
      <t>シンゴウ</t>
    </rPh>
    <rPh sb="6" eb="8">
      <t>ショリ</t>
    </rPh>
    <phoneticPr fontId="6"/>
  </si>
  <si>
    <t>追7</t>
    <rPh sb="0" eb="1">
      <t>ツイ</t>
    </rPh>
    <phoneticPr fontId="1"/>
  </si>
  <si>
    <t>システム制御工学</t>
    <rPh sb="4" eb="8">
      <t>セイギョコウガク</t>
    </rPh>
    <phoneticPr fontId="1"/>
  </si>
  <si>
    <t>専２</t>
    <rPh sb="0" eb="1">
      <t>セン</t>
    </rPh>
    <phoneticPr fontId="1"/>
  </si>
  <si>
    <t>追14</t>
    <rPh sb="0" eb="1">
      <t>ツイ</t>
    </rPh>
    <phoneticPr fontId="1"/>
  </si>
  <si>
    <t>電気電子・通信・システムに関する科目</t>
    <rPh sb="5" eb="7">
      <t>ツウシン</t>
    </rPh>
    <rPh sb="13" eb="14">
      <t>カン</t>
    </rPh>
    <rPh sb="16" eb="18">
      <t>カモク</t>
    </rPh>
    <phoneticPr fontId="1"/>
  </si>
  <si>
    <t>知的財産論</t>
    <rPh sb="0" eb="5">
      <t>チテキザイサンロン</t>
    </rPh>
    <phoneticPr fontId="1"/>
  </si>
  <si>
    <t>確率</t>
    <rPh sb="0" eb="2">
      <t>カクリツ</t>
    </rPh>
    <phoneticPr fontId="1"/>
  </si>
  <si>
    <t>フーリエ・ラプラス変換</t>
    <rPh sb="9" eb="11">
      <t>ヘンカン</t>
    </rPh>
    <phoneticPr fontId="1"/>
  </si>
  <si>
    <t>校外実習1</t>
    <rPh sb="0" eb="4">
      <t>コウガイジッシュウ</t>
    </rPh>
    <phoneticPr fontId="1"/>
  </si>
  <si>
    <t>校外実習2</t>
    <rPh sb="0" eb="4">
      <t>コウガイジッシュウ</t>
    </rPh>
    <phoneticPr fontId="1"/>
  </si>
  <si>
    <t>統計学</t>
    <rPh sb="0" eb="3">
      <t>トウケイガク</t>
    </rPh>
    <phoneticPr fontId="1"/>
  </si>
  <si>
    <t>英語講読</t>
    <rPh sb="0" eb="4">
      <t>エイゴコウドク</t>
    </rPh>
    <phoneticPr fontId="1"/>
  </si>
  <si>
    <t>特別講義</t>
    <rPh sb="0" eb="4">
      <t>トクベツコウギ</t>
    </rPh>
    <phoneticPr fontId="1"/>
  </si>
  <si>
    <t>情報電子工学専攻英語講読</t>
    <rPh sb="0" eb="2">
      <t>ジョウホウ</t>
    </rPh>
    <rPh sb="2" eb="4">
      <t>デンシ</t>
    </rPh>
    <rPh sb="4" eb="6">
      <t>コウガク</t>
    </rPh>
    <phoneticPr fontId="7"/>
  </si>
  <si>
    <t>B</t>
    <phoneticPr fontId="1"/>
  </si>
  <si>
    <t>情報工学に関する演習・実験・実習科目</t>
    <rPh sb="0" eb="2">
      <t>ジョウホウ</t>
    </rPh>
    <rPh sb="2" eb="4">
      <t>コウガク</t>
    </rPh>
    <rPh sb="5" eb="6">
      <t>カン</t>
    </rPh>
    <rPh sb="8" eb="10">
      <t>エンシュウ</t>
    </rPh>
    <rPh sb="11" eb="13">
      <t>ジッケン</t>
    </rPh>
    <rPh sb="14" eb="16">
      <t>ジッシュウ</t>
    </rPh>
    <rPh sb="16" eb="18">
      <t>カモク</t>
    </rPh>
    <phoneticPr fontId="6"/>
  </si>
  <si>
    <t>大学の授業科目と同等の水準と認められない</t>
    <rPh sb="0" eb="2">
      <t>ダイガク</t>
    </rPh>
    <rPh sb="3" eb="5">
      <t>ジュギョウ</t>
    </rPh>
    <rPh sb="5" eb="7">
      <t>カモク</t>
    </rPh>
    <rPh sb="8" eb="10">
      <t>ドウトウ</t>
    </rPh>
    <rPh sb="11" eb="13">
      <t>スイジュン</t>
    </rPh>
    <rPh sb="14" eb="15">
      <t>ミト</t>
    </rPh>
    <phoneticPr fontId="1"/>
  </si>
  <si>
    <t xml:space="preserve"> </t>
    <phoneticPr fontId="6"/>
  </si>
  <si>
    <t>A群</t>
    <phoneticPr fontId="6"/>
  </si>
  <si>
    <t>情報工学基礎に関する科目</t>
    <phoneticPr fontId="1"/>
  </si>
  <si>
    <t>計算機システムに関する科目</t>
    <phoneticPr fontId="1"/>
  </si>
  <si>
    <t>情報処理に関する科目</t>
    <phoneticPr fontId="1"/>
  </si>
  <si>
    <t>電気数学</t>
    <rPh sb="0" eb="2">
      <t>デンキ</t>
    </rPh>
    <rPh sb="2" eb="4">
      <t>デンキスウガク</t>
    </rPh>
    <phoneticPr fontId="1"/>
  </si>
  <si>
    <t>電気電子工学の基礎となる科目</t>
  </si>
  <si>
    <t>電気回路</t>
    <rPh sb="0" eb="4">
      <t>デンキカイロ</t>
    </rPh>
    <phoneticPr fontId="1"/>
  </si>
  <si>
    <t>情報通信工学に関する科目</t>
  </si>
  <si>
    <t>アナログ回路</t>
    <rPh sb="4" eb="6">
      <t>カイロ</t>
    </rPh>
    <phoneticPr fontId="1"/>
  </si>
  <si>
    <t>電子工学に関する科目</t>
  </si>
  <si>
    <t>コンピュータシステム概論</t>
    <rPh sb="10" eb="12">
      <t>ガイロン</t>
    </rPh>
    <phoneticPr fontId="1"/>
  </si>
  <si>
    <t>電磁気学</t>
  </si>
  <si>
    <t>情報通信工学に関する科目</t>
    <rPh sb="2" eb="4">
      <t>ツウシン</t>
    </rPh>
    <rPh sb="4" eb="6">
      <t>コウガク</t>
    </rPh>
    <phoneticPr fontId="1"/>
  </si>
  <si>
    <t>電子工学に関する科目</t>
    <phoneticPr fontId="1"/>
  </si>
  <si>
    <t>工学の基礎となる科目</t>
    <rPh sb="0" eb="8">
      <t>コウガクン</t>
    </rPh>
    <rPh sb="8" eb="10">
      <t>カモク</t>
    </rPh>
    <phoneticPr fontId="1"/>
  </si>
  <si>
    <t>環境建設工学専攻／土木建築工学科</t>
    <rPh sb="0" eb="2">
      <t>カンキョウ</t>
    </rPh>
    <rPh sb="2" eb="4">
      <t>ケンセツ</t>
    </rPh>
    <rPh sb="4" eb="6">
      <t>コウガク</t>
    </rPh>
    <rPh sb="6" eb="8">
      <t>センコウ</t>
    </rPh>
    <rPh sb="9" eb="11">
      <t>ドボク</t>
    </rPh>
    <rPh sb="11" eb="13">
      <t>ケンチク</t>
    </rPh>
    <rPh sb="13" eb="16">
      <t>コウガッカ</t>
    </rPh>
    <phoneticPr fontId="1"/>
  </si>
  <si>
    <t>建築学</t>
    <rPh sb="0" eb="3">
      <t>ケンチクガク</t>
    </rPh>
    <phoneticPr fontId="1"/>
  </si>
  <si>
    <t>建設材料</t>
  </si>
  <si>
    <t>建築構法・材料・施工に関する科目</t>
  </si>
  <si>
    <t>工学デザイン基礎I</t>
  </si>
  <si>
    <t>建築設計・製図に関する科目</t>
  </si>
  <si>
    <t>建築デザイン概論</t>
  </si>
  <si>
    <t>西洋建築史</t>
  </si>
  <si>
    <t>建築史・意匠に関する科目</t>
  </si>
  <si>
    <t>構造力学基礎</t>
  </si>
  <si>
    <t>測量実習</t>
  </si>
  <si>
    <t>建築学に関する実験・実習科目</t>
  </si>
  <si>
    <t>工学デザイン基礎II</t>
  </si>
  <si>
    <t>建築一般構造</t>
  </si>
  <si>
    <t>地盤工学基礎</t>
  </si>
  <si>
    <t>工学デザイン基礎III</t>
  </si>
  <si>
    <t>基礎工学実験</t>
  </si>
  <si>
    <t>構造力学</t>
  </si>
  <si>
    <t>鉄筋コンクリート工学</t>
  </si>
  <si>
    <t>鋼構造学I</t>
  </si>
  <si>
    <t>地盤工学</t>
  </si>
  <si>
    <t>都市計画</t>
  </si>
  <si>
    <t>建築環境工学</t>
  </si>
  <si>
    <t>建築環境工学に関する科目</t>
  </si>
  <si>
    <t>建築材料</t>
  </si>
  <si>
    <t>建築施工法</t>
  </si>
  <si>
    <t>建築環境工学演習</t>
  </si>
  <si>
    <t>校外実習1</t>
  </si>
  <si>
    <t>校外実習2</t>
  </si>
  <si>
    <t>本４</t>
    <phoneticPr fontId="1"/>
  </si>
  <si>
    <t>プレストレストコンクリート工学</t>
  </si>
  <si>
    <t>振動工学</t>
  </si>
  <si>
    <t>建築構造設計</t>
  </si>
  <si>
    <t>基礎構造学</t>
  </si>
  <si>
    <t>建設先端材料</t>
  </si>
  <si>
    <t>建設マネジメント</t>
  </si>
  <si>
    <t>建築設備</t>
  </si>
  <si>
    <t>建築法規</t>
  </si>
  <si>
    <t>鋼構造学II</t>
    <phoneticPr fontId="1"/>
  </si>
  <si>
    <t>日本建築史</t>
  </si>
  <si>
    <t>近代建築史</t>
  </si>
  <si>
    <t>環境建設工学専攻総合実験</t>
    <rPh sb="0" eb="2">
      <t>カンキョウ</t>
    </rPh>
    <rPh sb="2" eb="4">
      <t>ケンセツ</t>
    </rPh>
    <rPh sb="6" eb="8">
      <t>センコウ</t>
    </rPh>
    <phoneticPr fontId="7"/>
  </si>
  <si>
    <t>構造設計論</t>
    <rPh sb="0" eb="2">
      <t>コウゾウ</t>
    </rPh>
    <rPh sb="2" eb="4">
      <t>セッケイ</t>
    </rPh>
    <rPh sb="4" eb="5">
      <t>ロン</t>
    </rPh>
    <phoneticPr fontId="7"/>
  </si>
  <si>
    <t>住宅計画学</t>
    <phoneticPr fontId="6"/>
  </si>
  <si>
    <t>建築生産論</t>
    <rPh sb="0" eb="2">
      <t>ケンチク</t>
    </rPh>
    <rPh sb="2" eb="4">
      <t>セイサン</t>
    </rPh>
    <rPh sb="4" eb="5">
      <t>ロン</t>
    </rPh>
    <phoneticPr fontId="7"/>
  </si>
  <si>
    <t>環境建設工学専攻総合演習</t>
    <rPh sb="0" eb="2">
      <t>カンキョウ</t>
    </rPh>
    <rPh sb="2" eb="4">
      <t>ケンセツ</t>
    </rPh>
    <rPh sb="6" eb="8">
      <t>センコウ</t>
    </rPh>
    <phoneticPr fontId="7"/>
  </si>
  <si>
    <t>耐震工学</t>
  </si>
  <si>
    <t>鉄筋コンクリート特論</t>
    <rPh sb="8" eb="10">
      <t>トクロン</t>
    </rPh>
    <phoneticPr fontId="1"/>
  </si>
  <si>
    <t>追13</t>
    <rPh sb="0" eb="1">
      <t>オイ</t>
    </rPh>
    <phoneticPr fontId="1"/>
  </si>
  <si>
    <t>土質力学</t>
  </si>
  <si>
    <t>耐震基礎構造学</t>
    <phoneticPr fontId="6"/>
  </si>
  <si>
    <t>都市環境計画学</t>
    <phoneticPr fontId="6"/>
  </si>
  <si>
    <t>建築設計計画学</t>
    <rPh sb="0" eb="2">
      <t>ケンチク</t>
    </rPh>
    <rPh sb="2" eb="4">
      <t>セッケイ</t>
    </rPh>
    <rPh sb="4" eb="6">
      <t>ケイカク</t>
    </rPh>
    <rPh sb="6" eb="7">
      <t>ガク</t>
    </rPh>
    <phoneticPr fontId="7"/>
  </si>
  <si>
    <t>測量学 I</t>
  </si>
  <si>
    <t>測量学II</t>
  </si>
  <si>
    <t>水理学基礎</t>
  </si>
  <si>
    <t>情報処理</t>
    <rPh sb="0" eb="4">
      <t>ジョウホウショリ</t>
    </rPh>
    <phoneticPr fontId="1"/>
  </si>
  <si>
    <t>道路工学I</t>
  </si>
  <si>
    <t>水理学</t>
  </si>
  <si>
    <t>環境衛生工学</t>
  </si>
  <si>
    <t>測量学III</t>
  </si>
  <si>
    <t>河海工学I</t>
  </si>
  <si>
    <t>技術者倫理</t>
    <rPh sb="0" eb="3">
      <t>ギジュツシャ</t>
    </rPh>
    <rPh sb="3" eb="5">
      <t>リンリ</t>
    </rPh>
    <phoneticPr fontId="1"/>
  </si>
  <si>
    <t>測量学特論</t>
    <rPh sb="3" eb="5">
      <t>トクロン</t>
    </rPh>
    <phoneticPr fontId="1"/>
  </si>
  <si>
    <t>道路工学II</t>
  </si>
  <si>
    <t>土木法規</t>
    <rPh sb="0" eb="2">
      <t>ドボク</t>
    </rPh>
    <rPh sb="2" eb="4">
      <t>ホウキ</t>
    </rPh>
    <phoneticPr fontId="1"/>
  </si>
  <si>
    <t>土木施工法</t>
    <rPh sb="0" eb="2">
      <t>ドボク</t>
    </rPh>
    <rPh sb="2" eb="5">
      <t>セコウホウ</t>
    </rPh>
    <phoneticPr fontId="1"/>
  </si>
  <si>
    <t>鋼構造学III</t>
  </si>
  <si>
    <t>応用プログラミング</t>
  </si>
  <si>
    <t>本５</t>
    <rPh sb="0" eb="1">
      <t>ホン</t>
    </rPh>
    <phoneticPr fontId="2"/>
  </si>
  <si>
    <t>河海工学II</t>
  </si>
  <si>
    <t>火薬学</t>
  </si>
  <si>
    <t>特別講義</t>
  </si>
  <si>
    <t>環境建設工学専攻英語講読</t>
    <rPh sb="0" eb="2">
      <t>カンキョウ</t>
    </rPh>
    <rPh sb="2" eb="4">
      <t>ケンセツ</t>
    </rPh>
    <rPh sb="4" eb="6">
      <t>コウガク</t>
    </rPh>
    <phoneticPr fontId="7"/>
  </si>
  <si>
    <t>建設プログラミング</t>
    <rPh sb="0" eb="2">
      <t>ケンセツ</t>
    </rPh>
    <phoneticPr fontId="7"/>
  </si>
  <si>
    <t>応用統計学</t>
    <phoneticPr fontId="6"/>
  </si>
  <si>
    <t>水理科学</t>
  </si>
  <si>
    <t>計算工学</t>
  </si>
  <si>
    <t>応用水理学</t>
  </si>
  <si>
    <t>環境システム工学</t>
    <phoneticPr fontId="6"/>
  </si>
  <si>
    <t>建築学に関する実験・実習科目</t>
    <rPh sb="0" eb="3">
      <t>ケンチクガク</t>
    </rPh>
    <rPh sb="4" eb="5">
      <t>カン</t>
    </rPh>
    <rPh sb="7" eb="9">
      <t>ジッケン</t>
    </rPh>
    <rPh sb="10" eb="12">
      <t>ジッシュウ</t>
    </rPh>
    <rPh sb="12" eb="14">
      <t>カモク</t>
    </rPh>
    <phoneticPr fontId="6"/>
  </si>
  <si>
    <t>線形代数</t>
    <rPh sb="0" eb="2">
      <t>センケイ</t>
    </rPh>
    <rPh sb="2" eb="4">
      <t>ダイスウ</t>
    </rPh>
    <phoneticPr fontId="1"/>
  </si>
  <si>
    <t>専攻の区分ごとの修得単位の審査の基準</t>
  </si>
  <si>
    <t>建築構法・材料・施工に関する科目</t>
    <rPh sb="0" eb="2">
      <t>ケンチク</t>
    </rPh>
    <rPh sb="2" eb="4">
      <t>コウホウ</t>
    </rPh>
    <rPh sb="5" eb="7">
      <t>ザイリョウ</t>
    </rPh>
    <rPh sb="8" eb="10">
      <t>セコウ</t>
    </rPh>
    <rPh sb="11" eb="12">
      <t>カン</t>
    </rPh>
    <rPh sb="14" eb="16">
      <t>カモク</t>
    </rPh>
    <phoneticPr fontId="6"/>
  </si>
  <si>
    <t>建築環境工学に関する科目</t>
    <rPh sb="0" eb="2">
      <t>ケンチク</t>
    </rPh>
    <rPh sb="2" eb="4">
      <t>カンキョウ</t>
    </rPh>
    <rPh sb="4" eb="5">
      <t>コウ</t>
    </rPh>
    <rPh sb="5" eb="6">
      <t>ガク</t>
    </rPh>
    <rPh sb="7" eb="8">
      <t>カン</t>
    </rPh>
    <rPh sb="10" eb="12">
      <t>カモク</t>
    </rPh>
    <phoneticPr fontId="6"/>
  </si>
  <si>
    <t>土木工学</t>
    <rPh sb="0" eb="2">
      <t>ドボク</t>
    </rPh>
    <rPh sb="2" eb="4">
      <t>コウガク</t>
    </rPh>
    <phoneticPr fontId="1"/>
  </si>
  <si>
    <t>構造・材料に関する科目</t>
  </si>
  <si>
    <t>計画・交通に関する科目</t>
  </si>
  <si>
    <t>土木工学に関する実験・実習科目</t>
  </si>
  <si>
    <t>土質・施工に関する科目</t>
  </si>
  <si>
    <t>水工・環境に関する科目</t>
  </si>
  <si>
    <t>都市・景観に関する科目</t>
  </si>
  <si>
    <t>河海工学I</t>
    <rPh sb="0" eb="2">
      <t>カカイ</t>
    </rPh>
    <rPh sb="2" eb="4">
      <t>コウガク</t>
    </rPh>
    <phoneticPr fontId="1"/>
  </si>
  <si>
    <t>鋼構造学III</t>
    <phoneticPr fontId="1"/>
  </si>
  <si>
    <t>河海工学II</t>
    <phoneticPr fontId="1"/>
  </si>
  <si>
    <t>耐震工学</t>
    <phoneticPr fontId="6"/>
  </si>
  <si>
    <t>応用プログラミング</t>
    <rPh sb="0" eb="2">
      <t>オウヨウ</t>
    </rPh>
    <phoneticPr fontId="1"/>
  </si>
  <si>
    <t>工学及び周辺技術等に関する科目</t>
    <phoneticPr fontId="1"/>
  </si>
  <si>
    <t>火薬学</t>
    <rPh sb="0" eb="3">
      <t>カヤクガク</t>
    </rPh>
    <phoneticPr fontId="1"/>
  </si>
  <si>
    <t>土木工学に関する実験・実習科目</t>
    <rPh sb="0" eb="2">
      <t>ドボク</t>
    </rPh>
    <rPh sb="2" eb="4">
      <t>コウガク</t>
    </rPh>
    <rPh sb="5" eb="6">
      <t>カン</t>
    </rPh>
    <rPh sb="8" eb="10">
      <t>ジッケン</t>
    </rPh>
    <rPh sb="11" eb="13">
      <t>ジッシュウ</t>
    </rPh>
    <rPh sb="13" eb="15">
      <t>カモク</t>
    </rPh>
    <phoneticPr fontId="6"/>
  </si>
  <si>
    <t>A群区分数</t>
    <rPh sb="1" eb="2">
      <t>グン</t>
    </rPh>
    <rPh sb="2" eb="4">
      <t>クブン</t>
    </rPh>
    <rPh sb="4" eb="5">
      <t>スウ</t>
    </rPh>
    <phoneticPr fontId="6"/>
  </si>
  <si>
    <t>構造・材料に関する科目</t>
    <phoneticPr fontId="1"/>
  </si>
  <si>
    <t>計画・交通に関する科目</t>
    <phoneticPr fontId="1"/>
  </si>
  <si>
    <t>土質・施工に関する科目</t>
    <phoneticPr fontId="1"/>
  </si>
  <si>
    <t>水工・環境に関する科目</t>
    <phoneticPr fontId="1"/>
  </si>
  <si>
    <t>都市・景観に関する科目</t>
    <phoneticPr fontId="1"/>
  </si>
  <si>
    <t>コンピュータ制御</t>
    <rPh sb="6" eb="8">
      <t>セイギョ</t>
    </rPh>
    <phoneticPr fontId="1"/>
  </si>
  <si>
    <t>応用物理</t>
    <rPh sb="0" eb="4">
      <t>オウヨウブツリ</t>
    </rPh>
    <phoneticPr fontId="1"/>
  </si>
  <si>
    <t>追15</t>
    <rPh sb="0" eb="1">
      <t>ツイ</t>
    </rPh>
    <phoneticPr fontId="1"/>
  </si>
  <si>
    <t>集積回路設計Ⅱ</t>
    <rPh sb="0" eb="4">
      <t>シュウセキカイロ</t>
    </rPh>
    <rPh sb="4" eb="6">
      <t>セッケイ</t>
    </rPh>
    <phoneticPr fontId="1"/>
  </si>
  <si>
    <t>追16</t>
    <rPh sb="0" eb="1">
      <t>ツイ</t>
    </rPh>
    <phoneticPr fontId="1"/>
  </si>
  <si>
    <t>2</t>
    <phoneticPr fontId="1"/>
  </si>
  <si>
    <t>分散システム概論</t>
    <rPh sb="0" eb="2">
      <t>ブンサン</t>
    </rPh>
    <rPh sb="6" eb="8">
      <t>ガイロン</t>
    </rPh>
    <phoneticPr fontId="1"/>
  </si>
  <si>
    <t>集積回路設計Ⅰ</t>
    <rPh sb="0" eb="4">
      <t>シュウセキカイロ</t>
    </rPh>
    <rPh sb="4" eb="6">
      <t>セッケイ</t>
    </rPh>
    <phoneticPr fontId="1"/>
  </si>
  <si>
    <t>電子情報通信システム実験</t>
    <rPh sb="0" eb="2">
      <t>デンシ</t>
    </rPh>
    <rPh sb="2" eb="4">
      <t>ジョウホウ</t>
    </rPh>
    <rPh sb="4" eb="6">
      <t>ツウシン</t>
    </rPh>
    <rPh sb="10" eb="12">
      <t>ジッケン</t>
    </rPh>
    <phoneticPr fontId="1"/>
  </si>
  <si>
    <t>フィードバック制御概論</t>
    <rPh sb="7" eb="9">
      <t>セイギョ</t>
    </rPh>
    <rPh sb="9" eb="11">
      <t>ガイロン</t>
    </rPh>
    <phoneticPr fontId="7"/>
  </si>
  <si>
    <t>建築計画Ⅱ</t>
    <rPh sb="0" eb="2">
      <t>ケンチク</t>
    </rPh>
    <rPh sb="2" eb="4">
      <t>ケイカク</t>
    </rPh>
    <phoneticPr fontId="1"/>
  </si>
  <si>
    <t>維持管理工学</t>
    <rPh sb="0" eb="2">
      <t>イジ</t>
    </rPh>
    <rPh sb="2" eb="4">
      <t>カンリ</t>
    </rPh>
    <rPh sb="4" eb="6">
      <t>コウガク</t>
    </rPh>
    <phoneticPr fontId="7"/>
  </si>
  <si>
    <t>維持管理工学</t>
    <phoneticPr fontId="1"/>
  </si>
  <si>
    <t>建築計画Ⅱ</t>
    <phoneticPr fontId="1"/>
  </si>
  <si>
    <t>工学デザイン基礎I</t>
    <phoneticPr fontId="1"/>
  </si>
  <si>
    <t>建築設計・製図に関する科目</t>
    <phoneticPr fontId="1"/>
  </si>
  <si>
    <t>建築計画に関する科目</t>
  </si>
  <si>
    <t>建築計画に関する科目</t>
    <phoneticPr fontId="6"/>
  </si>
  <si>
    <t>建築構造に関する科目</t>
  </si>
  <si>
    <t>建築構造に関する科目</t>
    <phoneticPr fontId="6"/>
  </si>
  <si>
    <t>都市計画に関する科目</t>
  </si>
  <si>
    <t>情報システムと技術者倫理</t>
    <rPh sb="0" eb="2">
      <t>ジョウホウ</t>
    </rPh>
    <phoneticPr fontId="1"/>
  </si>
  <si>
    <t>建築計画I</t>
    <phoneticPr fontId="1"/>
  </si>
  <si>
    <t>CAD基礎</t>
    <phoneticPr fontId="1"/>
  </si>
  <si>
    <t>CAD応用</t>
    <phoneticPr fontId="1"/>
  </si>
  <si>
    <t>工学デザインI</t>
    <phoneticPr fontId="1"/>
  </si>
  <si>
    <t>工学実験 I</t>
    <phoneticPr fontId="1"/>
  </si>
  <si>
    <t>工学デザインII</t>
    <phoneticPr fontId="1"/>
  </si>
  <si>
    <t>工学実験 II</t>
    <phoneticPr fontId="1"/>
  </si>
  <si>
    <t xml:space="preserve">工学実験 I </t>
    <phoneticPr fontId="1"/>
  </si>
  <si>
    <t>建築計画Ⅰ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</si>
</sst>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令和&quot;#&quot;年度入学生適用&quot;"/>
  </numFmts>
  <fonts count="25" x14ac:knownFonts="1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u/>
      <sz val="10.5"/>
      <color indexed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3" fillId="0" borderId="0"/>
    <xf numFmtId="0" fontId="3" fillId="0" borderId="0"/>
  </cellStyleXfs>
  <cellXfs count="29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20" fillId="0" borderId="0" xfId="1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20" fillId="0" borderId="0" xfId="1" applyFont="1" applyAlignment="1" applyProtection="1">
      <alignment horizontal="right" vertical="center" inden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right" vertical="center" inden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left"/>
    </xf>
    <xf numFmtId="0" fontId="15" fillId="0" borderId="0" xfId="0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 indent="1"/>
      <protection locked="0"/>
    </xf>
    <xf numFmtId="0" fontId="22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 inden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right" vertical="center" indent="1"/>
      <protection locked="0"/>
    </xf>
    <xf numFmtId="0" fontId="20" fillId="0" borderId="0" xfId="0" applyFont="1" applyFill="1" applyAlignment="1" applyProtection="1">
      <alignment horizontal="right" vertical="center" inden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3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Continuous" vertical="center"/>
    </xf>
    <xf numFmtId="0" fontId="0" fillId="0" borderId="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top"/>
      <protection locked="0"/>
    </xf>
    <xf numFmtId="0" fontId="4" fillId="0" borderId="29" xfId="0" applyFont="1" applyBorder="1" applyAlignment="1" applyProtection="1">
      <alignment horizontal="center" vertical="top"/>
      <protection locked="0"/>
    </xf>
    <xf numFmtId="0" fontId="4" fillId="0" borderId="29" xfId="0" applyFont="1" applyBorder="1" applyAlignment="1" applyProtection="1">
      <alignment vertical="top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top"/>
    </xf>
    <xf numFmtId="0" fontId="4" fillId="0" borderId="30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top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top" wrapText="1"/>
      <protection locked="0"/>
    </xf>
    <xf numFmtId="0" fontId="0" fillId="0" borderId="36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5" xfId="2" applyFont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4" fillId="0" borderId="22" xfId="2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16" fillId="0" borderId="0" xfId="0" applyFont="1" applyFill="1" applyAlignment="1" applyProtection="1">
      <alignment horizontal="centerContinuous" vertical="center"/>
    </xf>
    <xf numFmtId="0" fontId="0" fillId="0" borderId="9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2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left" vertical="center" shrinkToFit="1"/>
      <protection locked="0"/>
    </xf>
    <xf numFmtId="0" fontId="4" fillId="0" borderId="29" xfId="0" applyFont="1" applyFill="1" applyBorder="1" applyAlignment="1" applyProtection="1">
      <alignment horizontal="center" vertical="top"/>
      <protection locked="0"/>
    </xf>
    <xf numFmtId="0" fontId="4" fillId="0" borderId="29" xfId="0" applyFont="1" applyFill="1" applyBorder="1" applyAlignment="1" applyProtection="1">
      <alignment vertical="top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ont="1" applyFill="1" applyBorder="1" applyAlignment="1" applyProtection="1">
      <alignment horizontal="center" vertical="top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top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horizontal="center" vertical="top" wrapText="1"/>
      <protection locked="0"/>
    </xf>
    <xf numFmtId="0" fontId="0" fillId="0" borderId="36" xfId="0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 applyProtection="1">
      <alignment horizontal="center" vertical="top"/>
    </xf>
    <xf numFmtId="0" fontId="4" fillId="0" borderId="3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5" fillId="0" borderId="0" xfId="0" applyNumberFormat="1" applyFont="1" applyAlignment="1" applyProtection="1">
      <alignment vertical="center"/>
    </xf>
    <xf numFmtId="0" fontId="18" fillId="0" borderId="0" xfId="0" applyNumberFormat="1" applyFont="1" applyAlignment="1" applyProtection="1">
      <alignment horizontal="left"/>
    </xf>
    <xf numFmtId="0" fontId="19" fillId="0" borderId="0" xfId="0" applyNumberFormat="1" applyFont="1" applyAlignment="1" applyProtection="1">
      <alignment horizontal="right"/>
    </xf>
    <xf numFmtId="0" fontId="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left"/>
    </xf>
    <xf numFmtId="0" fontId="19" fillId="0" borderId="0" xfId="0" applyNumberFormat="1" applyFont="1" applyFill="1" applyAlignment="1" applyProtection="1">
      <alignment horizontal="right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vertical="top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22" fillId="0" borderId="29" xfId="0" applyFont="1" applyFill="1" applyBorder="1" applyAlignment="1" applyProtection="1">
      <alignment vertical="top"/>
      <protection locked="0"/>
    </xf>
    <xf numFmtId="0" fontId="22" fillId="0" borderId="29" xfId="0" applyFont="1" applyFill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distributed" vertical="center"/>
    </xf>
    <xf numFmtId="0" fontId="4" fillId="0" borderId="6" xfId="0" applyFont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horizontal="left" vertical="center"/>
      <protection locked="0"/>
    </xf>
    <xf numFmtId="176" fontId="4" fillId="0" borderId="31" xfId="0" applyNumberFormat="1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3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/>
    </xf>
    <xf numFmtId="0" fontId="0" fillId="0" borderId="1" xfId="0" applyFont="1" applyBorder="1" applyAlignment="1" applyProtection="1">
      <alignment horizontal="distributed" vertical="center"/>
    </xf>
    <xf numFmtId="0" fontId="0" fillId="0" borderId="31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23" fillId="0" borderId="23" xfId="0" applyFont="1" applyBorder="1" applyAlignment="1" applyProtection="1">
      <alignment horizontal="right" vertical="center"/>
    </xf>
    <xf numFmtId="0" fontId="24" fillId="0" borderId="10" xfId="0" applyFon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0" fillId="0" borderId="31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/>
      <protection locked="0"/>
    </xf>
    <xf numFmtId="0" fontId="17" fillId="0" borderId="23" xfId="0" applyFont="1" applyFill="1" applyBorder="1" applyAlignment="1" applyProtection="1">
      <alignment horizontal="right" vertical="center"/>
    </xf>
    <xf numFmtId="0" fontId="23" fillId="0" borderId="23" xfId="0" applyFont="1" applyFill="1" applyBorder="1" applyAlignment="1" applyProtection="1">
      <alignment horizontal="right" vertical="center"/>
    </xf>
    <xf numFmtId="0" fontId="1" fillId="0" borderId="13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/>
    <cellStyle name="標準 3" xfId="2"/>
    <cellStyle name="標準 5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徳山高専カラー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9171E"/>
      </a:accent1>
      <a:accent2>
        <a:srgbClr val="EF810F"/>
      </a:accent2>
      <a:accent3>
        <a:srgbClr val="0067C0"/>
      </a:accent3>
      <a:accent4>
        <a:srgbClr val="97B64D"/>
      </a:accent4>
      <a:accent5>
        <a:srgbClr val="FF7F8F"/>
      </a:accent5>
      <a:accent6>
        <a:srgbClr val="4DD9FF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V160"/>
  <sheetViews>
    <sheetView view="pageBreakPreview" topLeftCell="A124" zoomScale="70" zoomScaleNormal="70" zoomScaleSheetLayoutView="70" workbookViewId="0">
      <selection activeCell="C156" sqref="C156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28515625" style="1" customWidth="1"/>
    <col min="9" max="9" width="15.42578125" style="1" customWidth="1"/>
    <col min="10" max="10" width="11.7109375" style="1" customWidth="1"/>
    <col min="11" max="11" width="31.5703125" style="1" bestFit="1" customWidth="1"/>
    <col min="12" max="12" width="8.42578125" style="1" bestFit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4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7"/>
      <c r="P2" s="197"/>
      <c r="Q2" s="198"/>
    </row>
    <row r="3" spans="1:17" s="4" customFormat="1" ht="17.25" x14ac:dyDescent="0.1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</row>
    <row r="4" spans="1:17" s="4" customForma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4" customFormat="1" ht="13.5" customHeight="1" x14ac:dyDescent="0.15">
      <c r="A5" s="19"/>
      <c r="B5" s="241" t="s">
        <v>3</v>
      </c>
      <c r="C5" s="242"/>
      <c r="D5" s="243" t="s">
        <v>4</v>
      </c>
      <c r="E5" s="244"/>
      <c r="F5" s="244"/>
      <c r="G5" s="244"/>
      <c r="H5" s="244"/>
      <c r="I5" s="244"/>
      <c r="J5" s="245"/>
      <c r="K5" s="86"/>
      <c r="L5" s="19"/>
      <c r="M5" s="19"/>
      <c r="N5" s="19"/>
      <c r="O5" s="19"/>
      <c r="P5" s="19"/>
      <c r="Q5" s="19"/>
    </row>
    <row r="6" spans="1:17" s="4" customFormat="1" ht="14.25" customHeight="1" x14ac:dyDescent="0.15">
      <c r="A6" s="19"/>
      <c r="B6" s="241" t="s">
        <v>5</v>
      </c>
      <c r="C6" s="242"/>
      <c r="D6" s="243" t="s">
        <v>6</v>
      </c>
      <c r="E6" s="244"/>
      <c r="F6" s="244"/>
      <c r="G6" s="244"/>
      <c r="H6" s="244"/>
      <c r="I6" s="244"/>
      <c r="J6" s="245"/>
      <c r="K6" s="86"/>
      <c r="L6" s="19"/>
      <c r="M6" s="19"/>
      <c r="N6" s="19"/>
      <c r="O6" s="19"/>
      <c r="P6" s="19"/>
      <c r="Q6" s="19"/>
    </row>
    <row r="7" spans="1:17" s="4" customForma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87"/>
      <c r="L7" s="19"/>
      <c r="M7" s="19"/>
      <c r="N7" s="19"/>
      <c r="O7" s="19"/>
      <c r="P7" s="19"/>
      <c r="Q7" s="19"/>
    </row>
    <row r="8" spans="1:17" s="4" customFormat="1" ht="13.5" customHeight="1" x14ac:dyDescent="0.15">
      <c r="A8" s="19"/>
      <c r="B8" s="241" t="s">
        <v>7</v>
      </c>
      <c r="C8" s="242"/>
      <c r="D8" s="243" t="s">
        <v>8</v>
      </c>
      <c r="E8" s="244"/>
      <c r="F8" s="244"/>
      <c r="G8" s="244"/>
      <c r="H8" s="244"/>
      <c r="I8" s="244"/>
      <c r="J8" s="245"/>
      <c r="K8" s="86"/>
      <c r="L8" s="19"/>
      <c r="M8" s="19"/>
      <c r="N8" s="19"/>
      <c r="O8" s="19"/>
      <c r="P8" s="19"/>
      <c r="Q8" s="19"/>
    </row>
    <row r="9" spans="1:17" s="4" customFormat="1" x14ac:dyDescent="0.15">
      <c r="A9" s="19"/>
      <c r="B9" s="241" t="s">
        <v>9</v>
      </c>
      <c r="C9" s="242"/>
      <c r="D9" s="243" t="s">
        <v>10</v>
      </c>
      <c r="E9" s="244"/>
      <c r="F9" s="244"/>
      <c r="G9" s="244"/>
      <c r="H9" s="244"/>
      <c r="I9" s="244"/>
      <c r="J9" s="245"/>
      <c r="K9" s="86"/>
      <c r="L9" s="19"/>
      <c r="M9" s="19"/>
      <c r="N9" s="19"/>
      <c r="O9" s="19"/>
      <c r="P9" s="19"/>
      <c r="Q9" s="19"/>
    </row>
    <row r="10" spans="1:17" s="4" customFormat="1" x14ac:dyDescent="0.15">
      <c r="A10" s="19"/>
      <c r="B10" s="241" t="s">
        <v>11</v>
      </c>
      <c r="C10" s="242"/>
      <c r="D10" s="246">
        <v>4</v>
      </c>
      <c r="E10" s="247"/>
      <c r="F10" s="247"/>
      <c r="G10" s="247"/>
      <c r="H10" s="247"/>
      <c r="I10" s="247"/>
      <c r="J10" s="248"/>
      <c r="K10" s="86"/>
      <c r="L10" s="19"/>
      <c r="M10" s="19"/>
      <c r="N10" s="19"/>
      <c r="O10" s="19"/>
      <c r="P10" s="19"/>
      <c r="Q10" s="19"/>
    </row>
    <row r="11" spans="1:17" s="4" customFormat="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49" t="s">
        <v>12</v>
      </c>
      <c r="N11" s="249"/>
      <c r="O11" s="249"/>
      <c r="P11" s="249"/>
      <c r="Q11" s="249"/>
    </row>
    <row r="12" spans="1:17" s="4" customFormat="1" ht="13.5" customHeight="1" x14ac:dyDescent="0.15">
      <c r="A12" s="19"/>
      <c r="B12" s="250" t="s">
        <v>13</v>
      </c>
      <c r="C12" s="251"/>
      <c r="D12" s="251"/>
      <c r="E12" s="251"/>
      <c r="F12" s="251"/>
      <c r="G12" s="251"/>
      <c r="H12" s="252"/>
      <c r="I12" s="253" t="s">
        <v>14</v>
      </c>
      <c r="J12" s="251"/>
      <c r="K12" s="251"/>
      <c r="L12" s="254"/>
      <c r="M12" s="255" t="s">
        <v>15</v>
      </c>
      <c r="N12" s="255" t="s">
        <v>16</v>
      </c>
      <c r="O12" s="257" t="s">
        <v>17</v>
      </c>
      <c r="P12" s="237" t="s">
        <v>18</v>
      </c>
      <c r="Q12" s="238"/>
    </row>
    <row r="13" spans="1:17" s="4" customFormat="1" x14ac:dyDescent="0.15">
      <c r="A13" s="19"/>
      <c r="B13" s="223" t="s">
        <v>19</v>
      </c>
      <c r="C13" s="223" t="s">
        <v>20</v>
      </c>
      <c r="D13" s="223" t="s">
        <v>21</v>
      </c>
      <c r="E13" s="223" t="s">
        <v>22</v>
      </c>
      <c r="F13" s="223" t="s">
        <v>23</v>
      </c>
      <c r="G13" s="221" t="s">
        <v>24</v>
      </c>
      <c r="H13" s="221" t="s">
        <v>25</v>
      </c>
      <c r="I13" s="88" t="s">
        <v>26</v>
      </c>
      <c r="J13" s="89" t="s">
        <v>27</v>
      </c>
      <c r="K13" s="223" t="s">
        <v>28</v>
      </c>
      <c r="L13" s="223" t="s">
        <v>29</v>
      </c>
      <c r="M13" s="256"/>
      <c r="N13" s="256"/>
      <c r="O13" s="258"/>
      <c r="P13" s="239"/>
      <c r="Q13" s="240"/>
    </row>
    <row r="14" spans="1:17" s="12" customFormat="1" ht="18" customHeight="1" x14ac:dyDescent="0.15">
      <c r="A14" s="20"/>
      <c r="B14" s="90" t="s">
        <v>30</v>
      </c>
      <c r="C14" s="10"/>
      <c r="D14" s="10"/>
      <c r="E14" s="10"/>
      <c r="F14" s="10" t="s">
        <v>31</v>
      </c>
      <c r="G14" s="36"/>
      <c r="H14" s="36"/>
      <c r="I14" s="37" t="s">
        <v>32</v>
      </c>
      <c r="J14" s="75"/>
      <c r="K14" s="38" t="s">
        <v>33</v>
      </c>
      <c r="L14" s="39" t="s">
        <v>34</v>
      </c>
      <c r="M14" s="10">
        <v>2</v>
      </c>
      <c r="N14" s="40" t="s">
        <v>35</v>
      </c>
      <c r="O14" s="41">
        <v>173</v>
      </c>
      <c r="P14" s="42" t="s">
        <v>36</v>
      </c>
      <c r="Q14" s="43" t="s">
        <v>37</v>
      </c>
    </row>
    <row r="15" spans="1:17" s="12" customFormat="1" ht="18" customHeight="1" x14ac:dyDescent="0.15">
      <c r="A15" s="20"/>
      <c r="B15" s="91"/>
      <c r="C15" s="10"/>
      <c r="D15" s="10"/>
      <c r="E15" s="10"/>
      <c r="F15" s="10" t="s">
        <v>31</v>
      </c>
      <c r="G15" s="36"/>
      <c r="H15" s="36"/>
      <c r="I15" s="37" t="s">
        <v>32</v>
      </c>
      <c r="J15" s="75"/>
      <c r="K15" s="44" t="s">
        <v>38</v>
      </c>
      <c r="L15" s="10" t="s">
        <v>34</v>
      </c>
      <c r="M15" s="10">
        <v>1</v>
      </c>
      <c r="N15" s="40" t="s">
        <v>39</v>
      </c>
      <c r="O15" s="41">
        <v>177</v>
      </c>
      <c r="P15" s="42" t="s">
        <v>40</v>
      </c>
      <c r="Q15" s="43" t="s">
        <v>41</v>
      </c>
    </row>
    <row r="16" spans="1:17" s="12" customFormat="1" ht="18" customHeight="1" x14ac:dyDescent="0.15">
      <c r="A16" s="20"/>
      <c r="B16" s="91"/>
      <c r="C16" s="10"/>
      <c r="D16" s="10"/>
      <c r="E16" s="10"/>
      <c r="F16" s="10" t="s">
        <v>31</v>
      </c>
      <c r="G16" s="36"/>
      <c r="H16" s="36"/>
      <c r="I16" s="37" t="s">
        <v>32</v>
      </c>
      <c r="J16" s="75"/>
      <c r="K16" s="38" t="s">
        <v>42</v>
      </c>
      <c r="L16" s="39" t="s">
        <v>34</v>
      </c>
      <c r="M16" s="10">
        <v>2</v>
      </c>
      <c r="N16" s="40" t="s">
        <v>39</v>
      </c>
      <c r="O16" s="41">
        <v>179</v>
      </c>
      <c r="P16" s="42" t="s">
        <v>36</v>
      </c>
      <c r="Q16" s="43" t="s">
        <v>37</v>
      </c>
    </row>
    <row r="17" spans="1:17" s="12" customFormat="1" ht="18" customHeight="1" x14ac:dyDescent="0.15">
      <c r="A17" s="20"/>
      <c r="B17" s="91"/>
      <c r="C17" s="10"/>
      <c r="D17" s="10"/>
      <c r="E17" s="10"/>
      <c r="F17" s="10" t="s">
        <v>31</v>
      </c>
      <c r="G17" s="36"/>
      <c r="H17" s="36"/>
      <c r="I17" s="37" t="s">
        <v>32</v>
      </c>
      <c r="J17" s="75"/>
      <c r="K17" s="38" t="s">
        <v>43</v>
      </c>
      <c r="L17" s="39" t="s">
        <v>34</v>
      </c>
      <c r="M17" s="10">
        <v>2</v>
      </c>
      <c r="N17" s="40" t="s">
        <v>39</v>
      </c>
      <c r="O17" s="41">
        <v>180</v>
      </c>
      <c r="P17" s="42" t="s">
        <v>36</v>
      </c>
      <c r="Q17" s="43" t="s">
        <v>37</v>
      </c>
    </row>
    <row r="18" spans="1:17" s="12" customFormat="1" ht="18" customHeight="1" x14ac:dyDescent="0.15">
      <c r="A18" s="20"/>
      <c r="B18" s="91"/>
      <c r="C18" s="10"/>
      <c r="D18" s="10"/>
      <c r="E18" s="10"/>
      <c r="F18" s="10" t="s">
        <v>31</v>
      </c>
      <c r="G18" s="36"/>
      <c r="H18" s="36"/>
      <c r="I18" s="37" t="s">
        <v>44</v>
      </c>
      <c r="J18" s="75"/>
      <c r="K18" s="44" t="s">
        <v>45</v>
      </c>
      <c r="L18" s="10" t="s">
        <v>34</v>
      </c>
      <c r="M18" s="10">
        <v>1</v>
      </c>
      <c r="N18" s="40" t="s">
        <v>46</v>
      </c>
      <c r="O18" s="41">
        <v>191</v>
      </c>
      <c r="P18" s="42" t="s">
        <v>40</v>
      </c>
      <c r="Q18" s="43" t="s">
        <v>224</v>
      </c>
    </row>
    <row r="19" spans="1:17" s="12" customFormat="1" ht="18" customHeight="1" x14ac:dyDescent="0.15">
      <c r="A19" s="20"/>
      <c r="B19" s="91"/>
      <c r="C19" s="10"/>
      <c r="D19" s="10"/>
      <c r="E19" s="10"/>
      <c r="F19" s="10" t="s">
        <v>31</v>
      </c>
      <c r="G19" s="36"/>
      <c r="H19" s="36"/>
      <c r="I19" s="37" t="s">
        <v>32</v>
      </c>
      <c r="J19" s="75"/>
      <c r="K19" s="44" t="s">
        <v>47</v>
      </c>
      <c r="L19" s="10" t="s">
        <v>34</v>
      </c>
      <c r="M19" s="10">
        <v>1</v>
      </c>
      <c r="N19" s="40" t="s">
        <v>46</v>
      </c>
      <c r="O19" s="41">
        <v>192</v>
      </c>
      <c r="P19" s="42" t="s">
        <v>40</v>
      </c>
      <c r="Q19" s="43" t="s">
        <v>48</v>
      </c>
    </row>
    <row r="20" spans="1:17" s="12" customFormat="1" ht="18" customHeight="1" x14ac:dyDescent="0.15">
      <c r="A20" s="20"/>
      <c r="B20" s="91"/>
      <c r="C20" s="10"/>
      <c r="D20" s="10"/>
      <c r="E20" s="10"/>
      <c r="F20" s="10" t="s">
        <v>31</v>
      </c>
      <c r="G20" s="36"/>
      <c r="H20" s="36"/>
      <c r="I20" s="37" t="s">
        <v>32</v>
      </c>
      <c r="J20" s="75"/>
      <c r="K20" s="44" t="s">
        <v>49</v>
      </c>
      <c r="L20" s="10" t="s">
        <v>34</v>
      </c>
      <c r="M20" s="10">
        <v>2</v>
      </c>
      <c r="N20" s="40" t="s">
        <v>46</v>
      </c>
      <c r="O20" s="41">
        <v>193</v>
      </c>
      <c r="P20" s="42" t="s">
        <v>40</v>
      </c>
      <c r="Q20" s="43" t="s">
        <v>41</v>
      </c>
    </row>
    <row r="21" spans="1:17" s="12" customFormat="1" ht="18" customHeight="1" x14ac:dyDescent="0.15">
      <c r="A21" s="20"/>
      <c r="B21" s="91"/>
      <c r="C21" s="10"/>
      <c r="D21" s="10"/>
      <c r="E21" s="10"/>
      <c r="F21" s="10" t="s">
        <v>31</v>
      </c>
      <c r="G21" s="36"/>
      <c r="H21" s="36"/>
      <c r="I21" s="37" t="s">
        <v>50</v>
      </c>
      <c r="J21" s="75"/>
      <c r="K21" s="44" t="s">
        <v>51</v>
      </c>
      <c r="L21" s="10" t="s">
        <v>34</v>
      </c>
      <c r="M21" s="10">
        <v>1</v>
      </c>
      <c r="N21" s="40" t="s">
        <v>46</v>
      </c>
      <c r="O21" s="41">
        <v>195</v>
      </c>
      <c r="P21" s="42" t="s">
        <v>40</v>
      </c>
      <c r="Q21" s="43" t="s">
        <v>41</v>
      </c>
    </row>
    <row r="22" spans="1:17" s="12" customFormat="1" ht="18" customHeight="1" x14ac:dyDescent="0.15">
      <c r="A22" s="20"/>
      <c r="B22" s="91"/>
      <c r="C22" s="10"/>
      <c r="D22" s="10"/>
      <c r="E22" s="10"/>
      <c r="F22" s="10" t="s">
        <v>31</v>
      </c>
      <c r="G22" s="36"/>
      <c r="H22" s="36"/>
      <c r="I22" s="37" t="s">
        <v>32</v>
      </c>
      <c r="J22" s="75"/>
      <c r="K22" s="38" t="s">
        <v>52</v>
      </c>
      <c r="L22" s="39" t="s">
        <v>34</v>
      </c>
      <c r="M22" s="10">
        <v>1</v>
      </c>
      <c r="N22" s="40" t="s">
        <v>46</v>
      </c>
      <c r="O22" s="41">
        <v>197</v>
      </c>
      <c r="P22" s="42" t="s">
        <v>36</v>
      </c>
      <c r="Q22" s="43" t="s">
        <v>37</v>
      </c>
    </row>
    <row r="23" spans="1:17" s="12" customFormat="1" ht="18" customHeight="1" x14ac:dyDescent="0.15">
      <c r="A23" s="20"/>
      <c r="B23" s="91"/>
      <c r="C23" s="10"/>
      <c r="D23" s="10"/>
      <c r="E23" s="10"/>
      <c r="F23" s="10" t="s">
        <v>31</v>
      </c>
      <c r="G23" s="36"/>
      <c r="H23" s="36"/>
      <c r="I23" s="37" t="s">
        <v>32</v>
      </c>
      <c r="J23" s="75"/>
      <c r="K23" s="44" t="s">
        <v>53</v>
      </c>
      <c r="L23" s="10" t="s">
        <v>34</v>
      </c>
      <c r="M23" s="10">
        <v>1</v>
      </c>
      <c r="N23" s="40" t="s">
        <v>46</v>
      </c>
      <c r="O23" s="41">
        <v>198</v>
      </c>
      <c r="P23" s="42" t="s">
        <v>40</v>
      </c>
      <c r="Q23" s="43" t="s">
        <v>54</v>
      </c>
    </row>
    <row r="24" spans="1:17" s="12" customFormat="1" ht="18" customHeight="1" x14ac:dyDescent="0.15">
      <c r="A24" s="20"/>
      <c r="B24" s="91"/>
      <c r="C24" s="10"/>
      <c r="D24" s="10"/>
      <c r="E24" s="10"/>
      <c r="F24" s="10" t="s">
        <v>31</v>
      </c>
      <c r="G24" s="36"/>
      <c r="H24" s="36"/>
      <c r="I24" s="37" t="s">
        <v>32</v>
      </c>
      <c r="J24" s="75"/>
      <c r="K24" s="44" t="s">
        <v>55</v>
      </c>
      <c r="L24" s="10" t="s">
        <v>34</v>
      </c>
      <c r="M24" s="10">
        <v>1</v>
      </c>
      <c r="N24" s="40" t="s">
        <v>46</v>
      </c>
      <c r="O24" s="41">
        <v>199</v>
      </c>
      <c r="P24" s="42" t="s">
        <v>36</v>
      </c>
      <c r="Q24" s="43" t="s">
        <v>37</v>
      </c>
    </row>
    <row r="25" spans="1:17" s="12" customFormat="1" ht="18" customHeight="1" x14ac:dyDescent="0.15">
      <c r="A25" s="20"/>
      <c r="B25" s="91"/>
      <c r="C25" s="10"/>
      <c r="D25" s="10"/>
      <c r="E25" s="10"/>
      <c r="F25" s="10" t="s">
        <v>31</v>
      </c>
      <c r="G25" s="36"/>
      <c r="H25" s="36"/>
      <c r="I25" s="37" t="s">
        <v>32</v>
      </c>
      <c r="J25" s="75"/>
      <c r="K25" s="38" t="s">
        <v>56</v>
      </c>
      <c r="L25" s="39" t="s">
        <v>34</v>
      </c>
      <c r="M25" s="10">
        <v>1</v>
      </c>
      <c r="N25" s="40" t="s">
        <v>46</v>
      </c>
      <c r="O25" s="41">
        <v>200</v>
      </c>
      <c r="P25" s="42" t="s">
        <v>36</v>
      </c>
      <c r="Q25" s="43" t="s">
        <v>37</v>
      </c>
    </row>
    <row r="26" spans="1:17" s="12" customFormat="1" ht="18" customHeight="1" x14ac:dyDescent="0.15">
      <c r="A26" s="20"/>
      <c r="B26" s="91"/>
      <c r="C26" s="10"/>
      <c r="D26" s="10"/>
      <c r="E26" s="10"/>
      <c r="F26" s="10" t="s">
        <v>57</v>
      </c>
      <c r="G26" s="36"/>
      <c r="H26" s="36"/>
      <c r="I26" s="37" t="s">
        <v>32</v>
      </c>
      <c r="J26" s="75"/>
      <c r="K26" s="38" t="s">
        <v>476</v>
      </c>
      <c r="L26" s="39" t="s">
        <v>34</v>
      </c>
      <c r="M26" s="10">
        <v>2</v>
      </c>
      <c r="N26" s="40" t="s">
        <v>46</v>
      </c>
      <c r="O26" s="41">
        <v>201</v>
      </c>
      <c r="P26" s="42" t="s">
        <v>36</v>
      </c>
      <c r="Q26" s="43" t="s">
        <v>37</v>
      </c>
    </row>
    <row r="27" spans="1:17" s="12" customFormat="1" ht="18" customHeight="1" x14ac:dyDescent="0.15">
      <c r="A27" s="20"/>
      <c r="B27" s="91"/>
      <c r="C27" s="10"/>
      <c r="D27" s="10"/>
      <c r="E27" s="10"/>
      <c r="F27" s="10" t="s">
        <v>31</v>
      </c>
      <c r="G27" s="36"/>
      <c r="H27" s="36"/>
      <c r="I27" s="37" t="s">
        <v>32</v>
      </c>
      <c r="J27" s="75"/>
      <c r="K27" s="38" t="s">
        <v>58</v>
      </c>
      <c r="L27" s="10" t="s">
        <v>59</v>
      </c>
      <c r="M27" s="10">
        <v>1</v>
      </c>
      <c r="N27" s="40" t="s">
        <v>60</v>
      </c>
      <c r="O27" s="41">
        <v>209</v>
      </c>
      <c r="P27" s="42" t="s">
        <v>40</v>
      </c>
      <c r="Q27" s="43" t="s">
        <v>48</v>
      </c>
    </row>
    <row r="28" spans="1:17" s="12" customFormat="1" ht="18" customHeight="1" x14ac:dyDescent="0.15">
      <c r="A28" s="20"/>
      <c r="B28" s="91"/>
      <c r="C28" s="10"/>
      <c r="D28" s="10"/>
      <c r="E28" s="10"/>
      <c r="F28" s="10" t="s">
        <v>31</v>
      </c>
      <c r="G28" s="36"/>
      <c r="H28" s="36"/>
      <c r="I28" s="37" t="s">
        <v>30</v>
      </c>
      <c r="J28" s="75"/>
      <c r="K28" s="38" t="s">
        <v>61</v>
      </c>
      <c r="L28" s="10" t="s">
        <v>59</v>
      </c>
      <c r="M28" s="10">
        <v>1</v>
      </c>
      <c r="N28" s="46" t="s">
        <v>60</v>
      </c>
      <c r="O28" s="41">
        <v>210</v>
      </c>
      <c r="P28" s="42" t="s">
        <v>40</v>
      </c>
      <c r="Q28" s="43" t="s">
        <v>48</v>
      </c>
    </row>
    <row r="29" spans="1:17" s="12" customFormat="1" ht="18" customHeight="1" x14ac:dyDescent="0.15">
      <c r="A29" s="20"/>
      <c r="B29" s="91"/>
      <c r="C29" s="10"/>
      <c r="D29" s="10"/>
      <c r="E29" s="10"/>
      <c r="F29" s="10" t="s">
        <v>31</v>
      </c>
      <c r="G29" s="52"/>
      <c r="H29" s="52"/>
      <c r="I29" s="37" t="s">
        <v>30</v>
      </c>
      <c r="J29" s="75"/>
      <c r="K29" s="44" t="s">
        <v>62</v>
      </c>
      <c r="L29" s="10" t="s">
        <v>59</v>
      </c>
      <c r="M29" s="10">
        <v>1</v>
      </c>
      <c r="N29" s="46" t="s">
        <v>60</v>
      </c>
      <c r="O29" s="51">
        <v>212</v>
      </c>
      <c r="P29" s="42" t="s">
        <v>40</v>
      </c>
      <c r="Q29" s="43" t="s">
        <v>41</v>
      </c>
    </row>
    <row r="30" spans="1:17" s="12" customFormat="1" ht="18" customHeight="1" x14ac:dyDescent="0.15">
      <c r="A30" s="20"/>
      <c r="B30" s="91"/>
      <c r="C30" s="10"/>
      <c r="D30" s="10"/>
      <c r="E30" s="10"/>
      <c r="F30" s="10" t="s">
        <v>31</v>
      </c>
      <c r="G30" s="36"/>
      <c r="H30" s="36"/>
      <c r="I30" s="37" t="s">
        <v>30</v>
      </c>
      <c r="J30" s="75"/>
      <c r="K30" s="38" t="s">
        <v>63</v>
      </c>
      <c r="L30" s="10" t="s">
        <v>64</v>
      </c>
      <c r="M30" s="10">
        <v>2</v>
      </c>
      <c r="N30" s="40" t="s">
        <v>60</v>
      </c>
      <c r="O30" s="41">
        <v>213</v>
      </c>
      <c r="P30" s="42" t="s">
        <v>40</v>
      </c>
      <c r="Q30" s="43" t="s">
        <v>65</v>
      </c>
    </row>
    <row r="31" spans="1:17" s="12" customFormat="1" ht="18" customHeight="1" x14ac:dyDescent="0.15">
      <c r="A31" s="20"/>
      <c r="B31" s="91"/>
      <c r="C31" s="10"/>
      <c r="D31" s="10"/>
      <c r="E31" s="10"/>
      <c r="F31" s="10" t="s">
        <v>66</v>
      </c>
      <c r="G31" s="36"/>
      <c r="H31" s="36"/>
      <c r="I31" s="37" t="s">
        <v>30</v>
      </c>
      <c r="J31" s="75"/>
      <c r="K31" s="38" t="s">
        <v>67</v>
      </c>
      <c r="L31" s="10" t="s">
        <v>64</v>
      </c>
      <c r="M31" s="10">
        <v>1</v>
      </c>
      <c r="N31" s="46" t="s">
        <v>60</v>
      </c>
      <c r="O31" s="41">
        <v>215</v>
      </c>
      <c r="P31" s="42" t="s">
        <v>40</v>
      </c>
      <c r="Q31" s="43" t="s">
        <v>54</v>
      </c>
    </row>
    <row r="32" spans="1:17" s="12" customFormat="1" ht="18" customHeight="1" x14ac:dyDescent="0.15">
      <c r="A32" s="20"/>
      <c r="B32" s="91"/>
      <c r="C32" s="10"/>
      <c r="D32" s="10"/>
      <c r="E32" s="10"/>
      <c r="F32" s="49" t="s">
        <v>66</v>
      </c>
      <c r="G32" s="52"/>
      <c r="H32" s="52"/>
      <c r="I32" s="37" t="s">
        <v>30</v>
      </c>
      <c r="J32" s="75"/>
      <c r="K32" s="38" t="s">
        <v>68</v>
      </c>
      <c r="L32" s="10" t="s">
        <v>64</v>
      </c>
      <c r="M32" s="10">
        <v>2</v>
      </c>
      <c r="N32" s="46" t="s">
        <v>60</v>
      </c>
      <c r="O32" s="51">
        <v>216</v>
      </c>
      <c r="P32" s="42" t="s">
        <v>40</v>
      </c>
      <c r="Q32" s="43" t="s">
        <v>69</v>
      </c>
    </row>
    <row r="33" spans="1:17" s="12" customFormat="1" ht="18" customHeight="1" x14ac:dyDescent="0.15">
      <c r="A33" s="20"/>
      <c r="B33" s="91"/>
      <c r="C33" s="10"/>
      <c r="D33" s="10"/>
      <c r="E33" s="10"/>
      <c r="F33" s="10" t="s">
        <v>31</v>
      </c>
      <c r="G33" s="36"/>
      <c r="H33" s="36"/>
      <c r="I33" s="37" t="s">
        <v>30</v>
      </c>
      <c r="J33" s="75"/>
      <c r="K33" s="38" t="s">
        <v>70</v>
      </c>
      <c r="L33" s="10" t="s">
        <v>59</v>
      </c>
      <c r="M33" s="10">
        <v>2</v>
      </c>
      <c r="N33" s="40" t="s">
        <v>60</v>
      </c>
      <c r="O33" s="41">
        <v>218</v>
      </c>
      <c r="P33" s="42" t="s">
        <v>40</v>
      </c>
      <c r="Q33" s="43" t="s">
        <v>224</v>
      </c>
    </row>
    <row r="34" spans="1:17" s="12" customFormat="1" ht="18" customHeight="1" x14ac:dyDescent="0.15">
      <c r="A34" s="20"/>
      <c r="B34" s="91"/>
      <c r="C34" s="10"/>
      <c r="D34" s="10"/>
      <c r="E34" s="10"/>
      <c r="F34" s="10" t="s">
        <v>31</v>
      </c>
      <c r="G34" s="36"/>
      <c r="H34" s="36"/>
      <c r="I34" s="37" t="s">
        <v>32</v>
      </c>
      <c r="J34" s="75"/>
      <c r="K34" s="38" t="s">
        <v>71</v>
      </c>
      <c r="L34" s="39" t="s">
        <v>34</v>
      </c>
      <c r="M34" s="10">
        <v>1</v>
      </c>
      <c r="N34" s="40" t="s">
        <v>60</v>
      </c>
      <c r="O34" s="41">
        <v>220</v>
      </c>
      <c r="P34" s="42" t="s">
        <v>36</v>
      </c>
      <c r="Q34" s="43" t="s">
        <v>37</v>
      </c>
    </row>
    <row r="35" spans="1:17" s="12" customFormat="1" ht="18" customHeight="1" x14ac:dyDescent="0.15">
      <c r="A35" s="20"/>
      <c r="B35" s="92"/>
      <c r="C35" s="10"/>
      <c r="D35" s="10"/>
      <c r="E35" s="10"/>
      <c r="F35" s="10" t="s">
        <v>31</v>
      </c>
      <c r="G35" s="36"/>
      <c r="H35" s="36"/>
      <c r="I35" s="37" t="s">
        <v>32</v>
      </c>
      <c r="J35" s="75"/>
      <c r="K35" s="45" t="s">
        <v>72</v>
      </c>
      <c r="L35" s="39" t="s">
        <v>34</v>
      </c>
      <c r="M35" s="10">
        <v>3</v>
      </c>
      <c r="N35" s="46" t="s">
        <v>60</v>
      </c>
      <c r="O35" s="41">
        <v>221</v>
      </c>
      <c r="P35" s="42" t="s">
        <v>36</v>
      </c>
      <c r="Q35" s="43" t="s">
        <v>37</v>
      </c>
    </row>
    <row r="36" spans="1:17" s="12" customFormat="1" ht="18" customHeight="1" x14ac:dyDescent="0.15">
      <c r="A36" s="20"/>
      <c r="B36" s="92"/>
      <c r="C36" s="10"/>
      <c r="D36" s="10"/>
      <c r="E36" s="10"/>
      <c r="F36" s="10" t="s">
        <v>31</v>
      </c>
      <c r="G36" s="36"/>
      <c r="H36" s="36"/>
      <c r="I36" s="37" t="s">
        <v>32</v>
      </c>
      <c r="J36" s="75"/>
      <c r="K36" s="38" t="s">
        <v>73</v>
      </c>
      <c r="L36" s="39" t="s">
        <v>34</v>
      </c>
      <c r="M36" s="10">
        <v>2</v>
      </c>
      <c r="N36" s="40" t="s">
        <v>60</v>
      </c>
      <c r="O36" s="41">
        <v>222</v>
      </c>
      <c r="P36" s="42" t="s">
        <v>36</v>
      </c>
      <c r="Q36" s="43" t="s">
        <v>37</v>
      </c>
    </row>
    <row r="37" spans="1:17" s="12" customFormat="1" ht="18" customHeight="1" x14ac:dyDescent="0.15">
      <c r="A37" s="20"/>
      <c r="B37" s="92"/>
      <c r="C37" s="10"/>
      <c r="D37" s="10"/>
      <c r="E37" s="10"/>
      <c r="F37" s="10" t="s">
        <v>31</v>
      </c>
      <c r="G37" s="36"/>
      <c r="H37" s="36"/>
      <c r="I37" s="37" t="s">
        <v>32</v>
      </c>
      <c r="J37" s="75"/>
      <c r="K37" s="38" t="s">
        <v>74</v>
      </c>
      <c r="L37" s="39" t="s">
        <v>34</v>
      </c>
      <c r="M37" s="10">
        <v>1</v>
      </c>
      <c r="N37" s="46" t="s">
        <v>60</v>
      </c>
      <c r="O37" s="41">
        <v>223</v>
      </c>
      <c r="P37" s="42" t="s">
        <v>36</v>
      </c>
      <c r="Q37" s="43" t="s">
        <v>37</v>
      </c>
    </row>
    <row r="38" spans="1:17" s="12" customFormat="1" ht="18" customHeight="1" x14ac:dyDescent="0.15">
      <c r="A38" s="20"/>
      <c r="B38" s="92"/>
      <c r="C38" s="10"/>
      <c r="D38" s="10"/>
      <c r="E38" s="10"/>
      <c r="F38" s="49" t="s">
        <v>57</v>
      </c>
      <c r="G38" s="52"/>
      <c r="H38" s="52"/>
      <c r="I38" s="93" t="s">
        <v>75</v>
      </c>
      <c r="J38" s="94"/>
      <c r="K38" s="47" t="s">
        <v>76</v>
      </c>
      <c r="L38" s="48" t="s">
        <v>77</v>
      </c>
      <c r="M38" s="49">
        <v>1</v>
      </c>
      <c r="N38" s="50" t="s">
        <v>60</v>
      </c>
      <c r="O38" s="51">
        <v>224</v>
      </c>
      <c r="P38" s="42" t="s">
        <v>36</v>
      </c>
      <c r="Q38" s="43" t="s">
        <v>37</v>
      </c>
    </row>
    <row r="39" spans="1:17" s="12" customFormat="1" ht="18" customHeight="1" x14ac:dyDescent="0.15">
      <c r="A39" s="20"/>
      <c r="B39" s="92"/>
      <c r="C39" s="10"/>
      <c r="D39" s="10"/>
      <c r="E39" s="10"/>
      <c r="F39" s="10" t="s">
        <v>57</v>
      </c>
      <c r="G39" s="36"/>
      <c r="H39" s="36"/>
      <c r="I39" s="37" t="s">
        <v>75</v>
      </c>
      <c r="J39" s="75"/>
      <c r="K39" s="44" t="s">
        <v>78</v>
      </c>
      <c r="L39" s="39" t="s">
        <v>77</v>
      </c>
      <c r="M39" s="10">
        <v>2</v>
      </c>
      <c r="N39" s="40" t="s">
        <v>60</v>
      </c>
      <c r="O39" s="41">
        <v>225</v>
      </c>
      <c r="P39" s="42" t="s">
        <v>36</v>
      </c>
      <c r="Q39" s="43" t="s">
        <v>37</v>
      </c>
    </row>
    <row r="40" spans="1:17" s="12" customFormat="1" ht="18" customHeight="1" x14ac:dyDescent="0.15">
      <c r="A40" s="20"/>
      <c r="B40" s="91"/>
      <c r="C40" s="10"/>
      <c r="D40" s="10"/>
      <c r="E40" s="10"/>
      <c r="F40" s="10" t="s">
        <v>31</v>
      </c>
      <c r="G40" s="36"/>
      <c r="H40" s="36"/>
      <c r="I40" s="37" t="s">
        <v>32</v>
      </c>
      <c r="J40" s="75"/>
      <c r="K40" s="38" t="s">
        <v>79</v>
      </c>
      <c r="L40" s="39" t="s">
        <v>34</v>
      </c>
      <c r="M40" s="10">
        <v>8</v>
      </c>
      <c r="N40" s="40" t="s">
        <v>80</v>
      </c>
      <c r="O40" s="41">
        <v>226</v>
      </c>
      <c r="P40" s="42" t="s">
        <v>36</v>
      </c>
      <c r="Q40" s="43" t="s">
        <v>37</v>
      </c>
    </row>
    <row r="41" spans="1:17" s="12" customFormat="1" ht="18" customHeight="1" x14ac:dyDescent="0.15">
      <c r="A41" s="20"/>
      <c r="B41" s="91"/>
      <c r="C41" s="10"/>
      <c r="D41" s="10"/>
      <c r="E41" s="10"/>
      <c r="F41" s="10" t="s">
        <v>31</v>
      </c>
      <c r="G41" s="36"/>
      <c r="H41" s="36"/>
      <c r="I41" s="37" t="s">
        <v>30</v>
      </c>
      <c r="J41" s="75"/>
      <c r="K41" s="38" t="s">
        <v>81</v>
      </c>
      <c r="L41" s="10" t="s">
        <v>59</v>
      </c>
      <c r="M41" s="10">
        <v>2</v>
      </c>
      <c r="N41" s="40" t="s">
        <v>80</v>
      </c>
      <c r="O41" s="41">
        <v>231</v>
      </c>
      <c r="P41" s="42" t="s">
        <v>40</v>
      </c>
      <c r="Q41" s="43" t="s">
        <v>48</v>
      </c>
    </row>
    <row r="42" spans="1:17" s="12" customFormat="1" ht="18" customHeight="1" x14ac:dyDescent="0.15">
      <c r="A42" s="20"/>
      <c r="B42" s="91"/>
      <c r="C42" s="10"/>
      <c r="D42" s="10"/>
      <c r="E42" s="10"/>
      <c r="F42" s="10" t="s">
        <v>66</v>
      </c>
      <c r="G42" s="36"/>
      <c r="H42" s="36"/>
      <c r="I42" s="37" t="s">
        <v>30</v>
      </c>
      <c r="J42" s="75"/>
      <c r="K42" s="38" t="s">
        <v>82</v>
      </c>
      <c r="L42" s="10" t="s">
        <v>59</v>
      </c>
      <c r="M42" s="10">
        <v>2</v>
      </c>
      <c r="N42" s="40" t="s">
        <v>80</v>
      </c>
      <c r="O42" s="41">
        <v>233</v>
      </c>
      <c r="P42" s="42" t="s">
        <v>40</v>
      </c>
      <c r="Q42" s="43" t="s">
        <v>48</v>
      </c>
    </row>
    <row r="43" spans="1:17" s="12" customFormat="1" ht="18" customHeight="1" x14ac:dyDescent="0.15">
      <c r="A43" s="20"/>
      <c r="B43" s="91"/>
      <c r="C43" s="10"/>
      <c r="D43" s="10"/>
      <c r="E43" s="10"/>
      <c r="F43" s="10" t="s">
        <v>31</v>
      </c>
      <c r="G43" s="36"/>
      <c r="H43" s="36"/>
      <c r="I43" s="37" t="s">
        <v>30</v>
      </c>
      <c r="J43" s="75"/>
      <c r="K43" s="38" t="s">
        <v>83</v>
      </c>
      <c r="L43" s="10" t="s">
        <v>59</v>
      </c>
      <c r="M43" s="10">
        <v>1</v>
      </c>
      <c r="N43" s="40" t="s">
        <v>80</v>
      </c>
      <c r="O43" s="41">
        <v>235</v>
      </c>
      <c r="P43" s="42" t="s">
        <v>40</v>
      </c>
      <c r="Q43" s="43" t="s">
        <v>48</v>
      </c>
    </row>
    <row r="44" spans="1:17" s="12" customFormat="1" ht="18" customHeight="1" x14ac:dyDescent="0.15">
      <c r="A44" s="20"/>
      <c r="B44" s="91"/>
      <c r="C44" s="10"/>
      <c r="D44" s="10"/>
      <c r="E44" s="10"/>
      <c r="F44" s="10" t="s">
        <v>31</v>
      </c>
      <c r="G44" s="36"/>
      <c r="H44" s="36"/>
      <c r="I44" s="37" t="s">
        <v>30</v>
      </c>
      <c r="J44" s="75"/>
      <c r="K44" s="44" t="s">
        <v>84</v>
      </c>
      <c r="L44" s="10" t="s">
        <v>59</v>
      </c>
      <c r="M44" s="10">
        <v>1</v>
      </c>
      <c r="N44" s="40" t="s">
        <v>80</v>
      </c>
      <c r="O44" s="41">
        <v>237</v>
      </c>
      <c r="P44" s="42" t="s">
        <v>40</v>
      </c>
      <c r="Q44" s="43" t="s">
        <v>41</v>
      </c>
    </row>
    <row r="45" spans="1:17" s="12" customFormat="1" ht="18" customHeight="1" x14ac:dyDescent="0.15">
      <c r="A45" s="20"/>
      <c r="B45" s="91"/>
      <c r="C45" s="10"/>
      <c r="D45" s="10"/>
      <c r="E45" s="10"/>
      <c r="F45" s="10" t="s">
        <v>31</v>
      </c>
      <c r="G45" s="36"/>
      <c r="H45" s="36"/>
      <c r="I45" s="37" t="s">
        <v>30</v>
      </c>
      <c r="J45" s="75"/>
      <c r="K45" s="38" t="s">
        <v>85</v>
      </c>
      <c r="L45" s="10" t="s">
        <v>64</v>
      </c>
      <c r="M45" s="10">
        <v>1</v>
      </c>
      <c r="N45" s="40" t="s">
        <v>80</v>
      </c>
      <c r="O45" s="41">
        <v>238</v>
      </c>
      <c r="P45" s="42" t="s">
        <v>40</v>
      </c>
      <c r="Q45" s="43" t="s">
        <v>41</v>
      </c>
    </row>
    <row r="46" spans="1:17" s="12" customFormat="1" ht="18" customHeight="1" x14ac:dyDescent="0.15">
      <c r="A46" s="20"/>
      <c r="B46" s="91"/>
      <c r="C46" s="10"/>
      <c r="D46" s="10"/>
      <c r="E46" s="10"/>
      <c r="F46" s="10" t="s">
        <v>66</v>
      </c>
      <c r="G46" s="36"/>
      <c r="H46" s="36"/>
      <c r="I46" s="37" t="s">
        <v>30</v>
      </c>
      <c r="J46" s="75"/>
      <c r="K46" s="44" t="s">
        <v>86</v>
      </c>
      <c r="L46" s="10" t="s">
        <v>59</v>
      </c>
      <c r="M46" s="10">
        <v>1</v>
      </c>
      <c r="N46" s="46" t="s">
        <v>80</v>
      </c>
      <c r="O46" s="41">
        <v>239</v>
      </c>
      <c r="P46" s="42" t="s">
        <v>40</v>
      </c>
      <c r="Q46" s="43" t="s">
        <v>69</v>
      </c>
    </row>
    <row r="47" spans="1:17" s="12" customFormat="1" ht="18" customHeight="1" x14ac:dyDescent="0.15">
      <c r="A47" s="20"/>
      <c r="B47" s="91"/>
      <c r="C47" s="10"/>
      <c r="D47" s="10"/>
      <c r="E47" s="10"/>
      <c r="F47" s="10" t="s">
        <v>31</v>
      </c>
      <c r="G47" s="36"/>
      <c r="H47" s="36"/>
      <c r="I47" s="37" t="s">
        <v>30</v>
      </c>
      <c r="J47" s="75"/>
      <c r="K47" s="38" t="s">
        <v>87</v>
      </c>
      <c r="L47" s="10" t="s">
        <v>59</v>
      </c>
      <c r="M47" s="10">
        <v>1</v>
      </c>
      <c r="N47" s="46" t="s">
        <v>80</v>
      </c>
      <c r="O47" s="41">
        <v>241</v>
      </c>
      <c r="P47" s="42" t="s">
        <v>40</v>
      </c>
      <c r="Q47" s="43" t="s">
        <v>224</v>
      </c>
    </row>
    <row r="48" spans="1:17" s="12" customFormat="1" ht="18" customHeight="1" x14ac:dyDescent="0.15">
      <c r="A48" s="20"/>
      <c r="B48" s="91"/>
      <c r="C48" s="10"/>
      <c r="D48" s="10"/>
      <c r="E48" s="10"/>
      <c r="F48" s="10" t="s">
        <v>31</v>
      </c>
      <c r="G48" s="52"/>
      <c r="H48" s="52"/>
      <c r="I48" s="37" t="s">
        <v>32</v>
      </c>
      <c r="J48" s="75"/>
      <c r="K48" s="38" t="s">
        <v>88</v>
      </c>
      <c r="L48" s="39" t="s">
        <v>34</v>
      </c>
      <c r="M48" s="10">
        <v>1</v>
      </c>
      <c r="N48" s="46" t="s">
        <v>80</v>
      </c>
      <c r="O48" s="51">
        <v>242</v>
      </c>
      <c r="P48" s="42" t="s">
        <v>36</v>
      </c>
      <c r="Q48" s="43" t="s">
        <v>37</v>
      </c>
    </row>
    <row r="49" spans="1:17" s="12" customFormat="1" ht="18" customHeight="1" x14ac:dyDescent="0.15">
      <c r="A49" s="20"/>
      <c r="B49" s="91"/>
      <c r="C49" s="10"/>
      <c r="D49" s="10"/>
      <c r="E49" s="10"/>
      <c r="F49" s="10" t="s">
        <v>31</v>
      </c>
      <c r="G49" s="52"/>
      <c r="H49" s="52"/>
      <c r="I49" s="37" t="s">
        <v>44</v>
      </c>
      <c r="J49" s="75"/>
      <c r="K49" s="44" t="s">
        <v>89</v>
      </c>
      <c r="L49" s="39" t="s">
        <v>90</v>
      </c>
      <c r="M49" s="10">
        <v>1</v>
      </c>
      <c r="N49" s="46" t="s">
        <v>80</v>
      </c>
      <c r="O49" s="51">
        <v>246</v>
      </c>
      <c r="P49" s="42" t="s">
        <v>40</v>
      </c>
      <c r="Q49" s="43" t="s">
        <v>41</v>
      </c>
    </row>
    <row r="50" spans="1:17" s="12" customFormat="1" ht="18" customHeight="1" x14ac:dyDescent="0.15">
      <c r="A50" s="20"/>
      <c r="B50" s="91"/>
      <c r="C50" s="10"/>
      <c r="D50" s="10"/>
      <c r="E50" s="10"/>
      <c r="F50" s="10" t="s">
        <v>66</v>
      </c>
      <c r="G50" s="52"/>
      <c r="H50" s="52"/>
      <c r="I50" s="37" t="s">
        <v>30</v>
      </c>
      <c r="J50" s="75"/>
      <c r="K50" s="38" t="s">
        <v>91</v>
      </c>
      <c r="L50" s="39" t="s">
        <v>92</v>
      </c>
      <c r="M50" s="10">
        <v>1</v>
      </c>
      <c r="N50" s="46" t="s">
        <v>80</v>
      </c>
      <c r="O50" s="51">
        <v>247</v>
      </c>
      <c r="P50" s="42" t="s">
        <v>40</v>
      </c>
      <c r="Q50" s="43" t="s">
        <v>54</v>
      </c>
    </row>
    <row r="51" spans="1:17" s="12" customFormat="1" ht="18" customHeight="1" x14ac:dyDescent="0.15">
      <c r="A51" s="20"/>
      <c r="B51" s="91"/>
      <c r="C51" s="10"/>
      <c r="D51" s="10"/>
      <c r="E51" s="10"/>
      <c r="F51" s="10" t="s">
        <v>66</v>
      </c>
      <c r="G51" s="36"/>
      <c r="H51" s="36"/>
      <c r="I51" s="37" t="s">
        <v>30</v>
      </c>
      <c r="J51" s="75"/>
      <c r="K51" s="38" t="s">
        <v>93</v>
      </c>
      <c r="L51" s="39" t="s">
        <v>90</v>
      </c>
      <c r="M51" s="10">
        <v>1</v>
      </c>
      <c r="N51" s="40" t="s">
        <v>80</v>
      </c>
      <c r="O51" s="41">
        <v>248</v>
      </c>
      <c r="P51" s="42" t="s">
        <v>40</v>
      </c>
      <c r="Q51" s="43" t="s">
        <v>69</v>
      </c>
    </row>
    <row r="52" spans="1:17" s="12" customFormat="1" ht="18" customHeight="1" x14ac:dyDescent="0.15">
      <c r="A52" s="20"/>
      <c r="B52" s="91"/>
      <c r="C52" s="10"/>
      <c r="D52" s="10"/>
      <c r="E52" s="10"/>
      <c r="F52" s="10" t="s">
        <v>31</v>
      </c>
      <c r="G52" s="36"/>
      <c r="H52" s="36"/>
      <c r="I52" s="37" t="s">
        <v>30</v>
      </c>
      <c r="J52" s="75"/>
      <c r="K52" s="38" t="s">
        <v>94</v>
      </c>
      <c r="L52" s="10" t="s">
        <v>92</v>
      </c>
      <c r="M52" s="10">
        <v>1</v>
      </c>
      <c r="N52" s="46" t="s">
        <v>80</v>
      </c>
      <c r="O52" s="41">
        <v>250</v>
      </c>
      <c r="P52" s="42" t="s">
        <v>40</v>
      </c>
      <c r="Q52" s="43" t="s">
        <v>41</v>
      </c>
    </row>
    <row r="53" spans="1:17" s="12" customFormat="1" ht="18" customHeight="1" x14ac:dyDescent="0.15">
      <c r="A53" s="20"/>
      <c r="B53" s="91"/>
      <c r="C53" s="10"/>
      <c r="D53" s="10"/>
      <c r="E53" s="10"/>
      <c r="F53" s="10" t="s">
        <v>66</v>
      </c>
      <c r="G53" s="52"/>
      <c r="H53" s="52"/>
      <c r="I53" s="37" t="s">
        <v>30</v>
      </c>
      <c r="J53" s="75"/>
      <c r="K53" s="38" t="s">
        <v>95</v>
      </c>
      <c r="L53" s="39" t="s">
        <v>92</v>
      </c>
      <c r="M53" s="10">
        <v>1</v>
      </c>
      <c r="N53" s="46" t="s">
        <v>80</v>
      </c>
      <c r="O53" s="51">
        <v>251</v>
      </c>
      <c r="P53" s="42" t="s">
        <v>40</v>
      </c>
      <c r="Q53" s="43" t="s">
        <v>54</v>
      </c>
    </row>
    <row r="54" spans="1:17" s="12" customFormat="1" ht="18" customHeight="1" x14ac:dyDescent="0.15">
      <c r="A54" s="20"/>
      <c r="B54" s="92"/>
      <c r="C54" s="10" t="s">
        <v>66</v>
      </c>
      <c r="D54" s="10" t="s">
        <v>66</v>
      </c>
      <c r="E54" s="10" t="s">
        <v>66</v>
      </c>
      <c r="F54" s="10" t="s">
        <v>31</v>
      </c>
      <c r="G54" s="36"/>
      <c r="H54" s="36"/>
      <c r="I54" s="37" t="s">
        <v>30</v>
      </c>
      <c r="J54" s="75"/>
      <c r="K54" s="44" t="s">
        <v>96</v>
      </c>
      <c r="L54" s="10" t="s">
        <v>64</v>
      </c>
      <c r="M54" s="10">
        <v>6</v>
      </c>
      <c r="N54" s="40" t="s">
        <v>97</v>
      </c>
      <c r="O54" s="41">
        <v>469</v>
      </c>
      <c r="P54" s="42" t="s">
        <v>36</v>
      </c>
      <c r="Q54" s="43" t="s">
        <v>37</v>
      </c>
    </row>
    <row r="55" spans="1:17" s="12" customFormat="1" ht="18" customHeight="1" x14ac:dyDescent="0.15">
      <c r="A55" s="20"/>
      <c r="B55" s="92"/>
      <c r="C55" s="10" t="s">
        <v>66</v>
      </c>
      <c r="D55" s="10" t="s">
        <v>66</v>
      </c>
      <c r="E55" s="10" t="s">
        <v>66</v>
      </c>
      <c r="F55" s="68" t="s">
        <v>31</v>
      </c>
      <c r="G55" s="95"/>
      <c r="H55" s="36"/>
      <c r="I55" s="37" t="s">
        <v>30</v>
      </c>
      <c r="J55" s="75"/>
      <c r="K55" s="43" t="s">
        <v>98</v>
      </c>
      <c r="L55" s="75" t="s">
        <v>64</v>
      </c>
      <c r="M55" s="75">
        <v>2</v>
      </c>
      <c r="N55" s="96" t="s">
        <v>97</v>
      </c>
      <c r="O55" s="41">
        <v>470</v>
      </c>
      <c r="P55" s="42" t="s">
        <v>36</v>
      </c>
      <c r="Q55" s="43" t="s">
        <v>37</v>
      </c>
    </row>
    <row r="56" spans="1:17" s="12" customFormat="1" ht="18" customHeight="1" x14ac:dyDescent="0.15">
      <c r="A56" s="20"/>
      <c r="B56" s="92"/>
      <c r="C56" s="10" t="s">
        <v>66</v>
      </c>
      <c r="D56" s="10" t="s">
        <v>66</v>
      </c>
      <c r="E56" s="10" t="s">
        <v>66</v>
      </c>
      <c r="F56" s="68" t="s">
        <v>31</v>
      </c>
      <c r="G56" s="97"/>
      <c r="H56" s="76"/>
      <c r="I56" s="98" t="s">
        <v>30</v>
      </c>
      <c r="J56" s="73"/>
      <c r="K56" s="53" t="s">
        <v>99</v>
      </c>
      <c r="L56" s="73" t="s">
        <v>64</v>
      </c>
      <c r="M56" s="73">
        <v>2</v>
      </c>
      <c r="N56" s="74" t="s">
        <v>97</v>
      </c>
      <c r="O56" s="41">
        <v>471</v>
      </c>
      <c r="P56" s="42" t="s">
        <v>36</v>
      </c>
      <c r="Q56" s="43" t="s">
        <v>37</v>
      </c>
    </row>
    <row r="57" spans="1:17" s="12" customFormat="1" ht="18" customHeight="1" x14ac:dyDescent="0.15">
      <c r="A57" s="20"/>
      <c r="B57" s="92"/>
      <c r="C57" s="10" t="s">
        <v>66</v>
      </c>
      <c r="D57" s="10" t="s">
        <v>66</v>
      </c>
      <c r="E57" s="10" t="s">
        <v>66</v>
      </c>
      <c r="F57" s="10" t="s">
        <v>31</v>
      </c>
      <c r="G57" s="36"/>
      <c r="H57" s="36"/>
      <c r="I57" s="37" t="s">
        <v>30</v>
      </c>
      <c r="J57" s="75"/>
      <c r="K57" s="38" t="s">
        <v>100</v>
      </c>
      <c r="L57" s="10" t="s">
        <v>64</v>
      </c>
      <c r="M57" s="10">
        <v>2</v>
      </c>
      <c r="N57" s="46" t="s">
        <v>97</v>
      </c>
      <c r="O57" s="41">
        <v>474</v>
      </c>
      <c r="P57" s="42" t="s">
        <v>36</v>
      </c>
      <c r="Q57" s="43" t="s">
        <v>37</v>
      </c>
    </row>
    <row r="58" spans="1:17" s="12" customFormat="1" ht="18" customHeight="1" x14ac:dyDescent="0.15">
      <c r="A58" s="20"/>
      <c r="B58" s="92"/>
      <c r="C58" s="10" t="s">
        <v>66</v>
      </c>
      <c r="D58" s="10" t="s">
        <v>66</v>
      </c>
      <c r="E58" s="10" t="s">
        <v>66</v>
      </c>
      <c r="F58" s="10" t="s">
        <v>31</v>
      </c>
      <c r="G58" s="36"/>
      <c r="H58" s="36"/>
      <c r="I58" s="37" t="s">
        <v>30</v>
      </c>
      <c r="J58" s="75"/>
      <c r="K58" s="38" t="s">
        <v>101</v>
      </c>
      <c r="L58" s="39" t="s">
        <v>92</v>
      </c>
      <c r="M58" s="10">
        <v>2</v>
      </c>
      <c r="N58" s="46" t="s">
        <v>97</v>
      </c>
      <c r="O58" s="41">
        <v>476</v>
      </c>
      <c r="P58" s="42" t="s">
        <v>40</v>
      </c>
      <c r="Q58" s="43" t="s">
        <v>65</v>
      </c>
    </row>
    <row r="59" spans="1:17" s="12" customFormat="1" ht="18" customHeight="1" x14ac:dyDescent="0.15">
      <c r="A59" s="20"/>
      <c r="B59" s="92"/>
      <c r="C59" s="10" t="s">
        <v>66</v>
      </c>
      <c r="D59" s="10" t="s">
        <v>66</v>
      </c>
      <c r="E59" s="10" t="s">
        <v>66</v>
      </c>
      <c r="F59" s="10" t="s">
        <v>31</v>
      </c>
      <c r="G59" s="36"/>
      <c r="H59" s="36"/>
      <c r="I59" s="37" t="s">
        <v>30</v>
      </c>
      <c r="J59" s="75"/>
      <c r="K59" s="38" t="s">
        <v>102</v>
      </c>
      <c r="L59" s="39" t="s">
        <v>92</v>
      </c>
      <c r="M59" s="10">
        <v>2</v>
      </c>
      <c r="N59" s="46" t="s">
        <v>97</v>
      </c>
      <c r="O59" s="41">
        <v>483</v>
      </c>
      <c r="P59" s="42" t="s">
        <v>40</v>
      </c>
      <c r="Q59" s="43" t="s">
        <v>103</v>
      </c>
    </row>
    <row r="60" spans="1:17" s="12" customFormat="1" ht="18" customHeight="1" x14ac:dyDescent="0.15">
      <c r="A60" s="20"/>
      <c r="B60" s="92"/>
      <c r="C60" s="10" t="s">
        <v>66</v>
      </c>
      <c r="D60" s="10" t="s">
        <v>66</v>
      </c>
      <c r="E60" s="10" t="s">
        <v>66</v>
      </c>
      <c r="F60" s="10" t="s">
        <v>31</v>
      </c>
      <c r="G60" s="36"/>
      <c r="H60" s="36"/>
      <c r="I60" s="37" t="s">
        <v>30</v>
      </c>
      <c r="J60" s="75"/>
      <c r="K60" s="38" t="s">
        <v>104</v>
      </c>
      <c r="L60" s="39" t="s">
        <v>92</v>
      </c>
      <c r="M60" s="10">
        <v>2</v>
      </c>
      <c r="N60" s="46" t="s">
        <v>97</v>
      </c>
      <c r="O60" s="41">
        <v>489</v>
      </c>
      <c r="P60" s="42" t="s">
        <v>40</v>
      </c>
      <c r="Q60" s="43" t="s">
        <v>105</v>
      </c>
    </row>
    <row r="61" spans="1:17" s="12" customFormat="1" ht="18" customHeight="1" x14ac:dyDescent="0.15">
      <c r="A61" s="20"/>
      <c r="B61" s="92"/>
      <c r="C61" s="10" t="s">
        <v>66</v>
      </c>
      <c r="D61" s="10" t="s">
        <v>66</v>
      </c>
      <c r="E61" s="10" t="s">
        <v>66</v>
      </c>
      <c r="F61" s="10" t="s">
        <v>31</v>
      </c>
      <c r="G61" s="36"/>
      <c r="H61" s="36"/>
      <c r="I61" s="37" t="s">
        <v>30</v>
      </c>
      <c r="J61" s="75"/>
      <c r="K61" s="38" t="s">
        <v>106</v>
      </c>
      <c r="L61" s="39" t="s">
        <v>92</v>
      </c>
      <c r="M61" s="10">
        <v>2</v>
      </c>
      <c r="N61" s="46" t="s">
        <v>97</v>
      </c>
      <c r="O61" s="41">
        <v>490</v>
      </c>
      <c r="P61" s="42" t="s">
        <v>40</v>
      </c>
      <c r="Q61" s="43" t="s">
        <v>107</v>
      </c>
    </row>
    <row r="62" spans="1:17" s="12" customFormat="1" ht="18" customHeight="1" x14ac:dyDescent="0.15">
      <c r="A62" s="20"/>
      <c r="B62" s="92"/>
      <c r="C62" s="10" t="s">
        <v>66</v>
      </c>
      <c r="D62" s="10" t="s">
        <v>66</v>
      </c>
      <c r="E62" s="10" t="s">
        <v>66</v>
      </c>
      <c r="F62" s="10" t="s">
        <v>31</v>
      </c>
      <c r="G62" s="36"/>
      <c r="H62" s="36"/>
      <c r="I62" s="37" t="s">
        <v>30</v>
      </c>
      <c r="J62" s="75"/>
      <c r="K62" s="38" t="s">
        <v>108</v>
      </c>
      <c r="L62" s="10" t="s">
        <v>64</v>
      </c>
      <c r="M62" s="10">
        <v>2</v>
      </c>
      <c r="N62" s="46" t="s">
        <v>109</v>
      </c>
      <c r="O62" s="41">
        <v>472</v>
      </c>
      <c r="P62" s="42" t="s">
        <v>36</v>
      </c>
      <c r="Q62" s="43" t="s">
        <v>37</v>
      </c>
    </row>
    <row r="63" spans="1:17" s="12" customFormat="1" ht="18" customHeight="1" x14ac:dyDescent="0.15">
      <c r="A63" s="20"/>
      <c r="B63" s="92"/>
      <c r="C63" s="10" t="s">
        <v>66</v>
      </c>
      <c r="D63" s="10" t="s">
        <v>66</v>
      </c>
      <c r="E63" s="10" t="s">
        <v>66</v>
      </c>
      <c r="F63" s="10" t="s">
        <v>31</v>
      </c>
      <c r="G63" s="36"/>
      <c r="H63" s="36"/>
      <c r="I63" s="37" t="s">
        <v>30</v>
      </c>
      <c r="J63" s="75"/>
      <c r="K63" s="38" t="s">
        <v>110</v>
      </c>
      <c r="L63" s="39" t="s">
        <v>92</v>
      </c>
      <c r="M63" s="10">
        <v>2</v>
      </c>
      <c r="N63" s="40" t="s">
        <v>109</v>
      </c>
      <c r="O63" s="51">
        <v>478</v>
      </c>
      <c r="P63" s="42" t="s">
        <v>40</v>
      </c>
      <c r="Q63" s="43" t="s">
        <v>65</v>
      </c>
    </row>
    <row r="64" spans="1:17" s="12" customFormat="1" ht="18" customHeight="1" x14ac:dyDescent="0.15">
      <c r="A64" s="20"/>
      <c r="B64" s="92"/>
      <c r="C64" s="10" t="s">
        <v>66</v>
      </c>
      <c r="D64" s="10" t="s">
        <v>66</v>
      </c>
      <c r="E64" s="10" t="s">
        <v>66</v>
      </c>
      <c r="F64" s="10" t="s">
        <v>31</v>
      </c>
      <c r="G64" s="36"/>
      <c r="H64" s="36"/>
      <c r="I64" s="37" t="s">
        <v>30</v>
      </c>
      <c r="J64" s="75"/>
      <c r="K64" s="38" t="s">
        <v>111</v>
      </c>
      <c r="L64" s="39" t="s">
        <v>92</v>
      </c>
      <c r="M64" s="10">
        <v>2</v>
      </c>
      <c r="N64" s="40" t="s">
        <v>109</v>
      </c>
      <c r="O64" s="51">
        <v>479</v>
      </c>
      <c r="P64" s="42" t="s">
        <v>40</v>
      </c>
      <c r="Q64" s="43" t="s">
        <v>105</v>
      </c>
    </row>
    <row r="65" spans="1:17" s="12" customFormat="1" ht="18" customHeight="1" x14ac:dyDescent="0.15">
      <c r="A65" s="20"/>
      <c r="B65" s="92"/>
      <c r="C65" s="10" t="s">
        <v>66</v>
      </c>
      <c r="D65" s="10" t="s">
        <v>66</v>
      </c>
      <c r="E65" s="10" t="s">
        <v>66</v>
      </c>
      <c r="F65" s="10" t="s">
        <v>31</v>
      </c>
      <c r="G65" s="36"/>
      <c r="H65" s="36"/>
      <c r="I65" s="37" t="s">
        <v>30</v>
      </c>
      <c r="J65" s="75"/>
      <c r="K65" s="38" t="s">
        <v>112</v>
      </c>
      <c r="L65" s="39" t="s">
        <v>92</v>
      </c>
      <c r="M65" s="10">
        <v>2</v>
      </c>
      <c r="N65" s="40" t="s">
        <v>109</v>
      </c>
      <c r="O65" s="41">
        <v>481</v>
      </c>
      <c r="P65" s="42" t="s">
        <v>40</v>
      </c>
      <c r="Q65" s="43" t="s">
        <v>107</v>
      </c>
    </row>
    <row r="66" spans="1:17" s="12" customFormat="1" ht="18" customHeight="1" x14ac:dyDescent="0.15">
      <c r="A66" s="20"/>
      <c r="B66" s="92"/>
      <c r="C66" s="10" t="s">
        <v>66</v>
      </c>
      <c r="D66" s="10" t="s">
        <v>66</v>
      </c>
      <c r="E66" s="10" t="s">
        <v>66</v>
      </c>
      <c r="F66" s="10" t="s">
        <v>31</v>
      </c>
      <c r="G66" s="36"/>
      <c r="H66" s="36"/>
      <c r="I66" s="37" t="s">
        <v>30</v>
      </c>
      <c r="J66" s="75"/>
      <c r="K66" s="38" t="s">
        <v>113</v>
      </c>
      <c r="L66" s="39" t="s">
        <v>92</v>
      </c>
      <c r="M66" s="10">
        <v>2</v>
      </c>
      <c r="N66" s="40" t="s">
        <v>109</v>
      </c>
      <c r="O66" s="41">
        <v>484</v>
      </c>
      <c r="P66" s="42" t="s">
        <v>40</v>
      </c>
      <c r="Q66" s="43" t="s">
        <v>114</v>
      </c>
    </row>
    <row r="67" spans="1:17" s="12" customFormat="1" ht="18" customHeight="1" x14ac:dyDescent="0.15">
      <c r="A67" s="20"/>
      <c r="B67" s="92"/>
      <c r="C67" s="10" t="s">
        <v>66</v>
      </c>
      <c r="D67" s="10" t="s">
        <v>66</v>
      </c>
      <c r="E67" s="10" t="s">
        <v>66</v>
      </c>
      <c r="F67" s="10" t="s">
        <v>31</v>
      </c>
      <c r="G67" s="36"/>
      <c r="H67" s="36"/>
      <c r="I67" s="37" t="s">
        <v>30</v>
      </c>
      <c r="J67" s="75"/>
      <c r="K67" s="38" t="s">
        <v>115</v>
      </c>
      <c r="L67" s="39" t="s">
        <v>92</v>
      </c>
      <c r="M67" s="10">
        <v>2</v>
      </c>
      <c r="N67" s="40" t="s">
        <v>109</v>
      </c>
      <c r="O67" s="41">
        <v>487</v>
      </c>
      <c r="P67" s="42" t="s">
        <v>40</v>
      </c>
      <c r="Q67" s="43" t="s">
        <v>116</v>
      </c>
    </row>
    <row r="68" spans="1:17" s="12" customFormat="1" ht="18" customHeight="1" x14ac:dyDescent="0.15">
      <c r="A68" s="20"/>
      <c r="B68" s="92"/>
      <c r="C68" s="10" t="s">
        <v>66</v>
      </c>
      <c r="D68" s="10" t="s">
        <v>66</v>
      </c>
      <c r="E68" s="10" t="s">
        <v>66</v>
      </c>
      <c r="F68" s="10" t="s">
        <v>31</v>
      </c>
      <c r="G68" s="36"/>
      <c r="H68" s="36"/>
      <c r="I68" s="37" t="s">
        <v>30</v>
      </c>
      <c r="J68" s="75"/>
      <c r="K68" s="38" t="s">
        <v>117</v>
      </c>
      <c r="L68" s="39" t="s">
        <v>92</v>
      </c>
      <c r="M68" s="10">
        <v>2</v>
      </c>
      <c r="N68" s="40" t="s">
        <v>109</v>
      </c>
      <c r="O68" s="41">
        <v>491</v>
      </c>
      <c r="P68" s="42" t="s">
        <v>40</v>
      </c>
      <c r="Q68" s="43" t="s">
        <v>118</v>
      </c>
    </row>
    <row r="69" spans="1:17" s="12" customFormat="1" ht="18" customHeight="1" x14ac:dyDescent="0.15">
      <c r="A69" s="20"/>
      <c r="B69" s="92"/>
      <c r="C69" s="10" t="s">
        <v>66</v>
      </c>
      <c r="D69" s="10" t="s">
        <v>66</v>
      </c>
      <c r="E69" s="10" t="s">
        <v>66</v>
      </c>
      <c r="F69" s="68" t="s">
        <v>31</v>
      </c>
      <c r="G69" s="36"/>
      <c r="H69" s="76"/>
      <c r="I69" s="98" t="s">
        <v>30</v>
      </c>
      <c r="J69" s="73"/>
      <c r="K69" s="53" t="s">
        <v>119</v>
      </c>
      <c r="L69" s="54" t="s">
        <v>92</v>
      </c>
      <c r="M69" s="73">
        <v>2</v>
      </c>
      <c r="N69" s="74" t="s">
        <v>109</v>
      </c>
      <c r="O69" s="51">
        <v>492</v>
      </c>
      <c r="P69" s="42" t="s">
        <v>40</v>
      </c>
      <c r="Q69" s="43" t="s">
        <v>107</v>
      </c>
    </row>
    <row r="70" spans="1:17" s="12" customFormat="1" ht="18" customHeight="1" x14ac:dyDescent="0.15">
      <c r="A70" s="20"/>
      <c r="B70" s="92"/>
      <c r="C70" s="10" t="s">
        <v>66</v>
      </c>
      <c r="D70" s="10" t="s">
        <v>66</v>
      </c>
      <c r="E70" s="10" t="s">
        <v>66</v>
      </c>
      <c r="F70" s="10" t="s">
        <v>31</v>
      </c>
      <c r="G70" s="36"/>
      <c r="H70" s="36"/>
      <c r="I70" s="37" t="s">
        <v>30</v>
      </c>
      <c r="J70" s="75"/>
      <c r="K70" s="38" t="s">
        <v>120</v>
      </c>
      <c r="L70" s="39" t="s">
        <v>92</v>
      </c>
      <c r="M70" s="10">
        <v>2</v>
      </c>
      <c r="N70" s="40" t="s">
        <v>109</v>
      </c>
      <c r="O70" s="41">
        <v>493</v>
      </c>
      <c r="P70" s="42" t="s">
        <v>40</v>
      </c>
      <c r="Q70" s="43" t="s">
        <v>105</v>
      </c>
    </row>
    <row r="71" spans="1:17" s="4" customFormat="1" ht="18" customHeight="1" thickBot="1" x14ac:dyDescent="0.2">
      <c r="A71" s="19"/>
      <c r="B71" s="99" t="s">
        <v>121</v>
      </c>
      <c r="C71" s="222">
        <f>SUMIFS(M14:M70,C14:C70,"○")</f>
        <v>38</v>
      </c>
      <c r="D71" s="222">
        <f>SUMIFS(M14:M70,D14:D70,"○")</f>
        <v>38</v>
      </c>
      <c r="E71" s="229">
        <f>SUMIFS(M14:M70,E14:E70,"○")</f>
        <v>38</v>
      </c>
      <c r="F71" s="229">
        <f>SUMIFS(M14:M70,F14:F70,"○")</f>
        <v>99</v>
      </c>
      <c r="G71" s="229">
        <f>SUMIFS(M14:M70,G14:G70,"○")</f>
        <v>0</v>
      </c>
      <c r="H71" s="229">
        <f>SUMIFS(M14:M70,H14:H70,"○")</f>
        <v>0</v>
      </c>
      <c r="I71" s="100"/>
      <c r="J71" s="227"/>
      <c r="K71" s="55"/>
      <c r="L71" s="229"/>
      <c r="M71" s="229"/>
      <c r="N71" s="56"/>
      <c r="O71" s="57"/>
      <c r="P71" s="58"/>
      <c r="Q71" s="59"/>
    </row>
    <row r="72" spans="1:17" s="12" customFormat="1" ht="18" customHeight="1" thickTop="1" x14ac:dyDescent="0.15">
      <c r="A72" s="20"/>
      <c r="B72" s="101" t="s">
        <v>122</v>
      </c>
      <c r="C72" s="62"/>
      <c r="D72" s="62"/>
      <c r="E72" s="62"/>
      <c r="F72" s="62" t="s">
        <v>31</v>
      </c>
      <c r="G72" s="102" t="s">
        <v>57</v>
      </c>
      <c r="H72" s="102"/>
      <c r="I72" s="103" t="s">
        <v>32</v>
      </c>
      <c r="J72" s="104"/>
      <c r="K72" s="60" t="s">
        <v>123</v>
      </c>
      <c r="L72" s="61" t="s">
        <v>34</v>
      </c>
      <c r="M72" s="62">
        <v>2</v>
      </c>
      <c r="N72" s="63" t="s">
        <v>39</v>
      </c>
      <c r="O72" s="64">
        <v>175</v>
      </c>
      <c r="P72" s="65" t="s">
        <v>124</v>
      </c>
      <c r="Q72" s="66" t="s">
        <v>125</v>
      </c>
    </row>
    <row r="73" spans="1:17" s="12" customFormat="1" ht="18" customHeight="1" x14ac:dyDescent="0.15">
      <c r="A73" s="20"/>
      <c r="B73" s="91"/>
      <c r="C73" s="68"/>
      <c r="D73" s="68"/>
      <c r="E73" s="68"/>
      <c r="F73" s="68" t="s">
        <v>31</v>
      </c>
      <c r="G73" s="76" t="s">
        <v>57</v>
      </c>
      <c r="H73" s="76"/>
      <c r="I73" s="98" t="s">
        <v>32</v>
      </c>
      <c r="J73" s="73"/>
      <c r="K73" s="67" t="s">
        <v>126</v>
      </c>
      <c r="L73" s="68" t="s">
        <v>34</v>
      </c>
      <c r="M73" s="68">
        <v>1</v>
      </c>
      <c r="N73" s="46" t="s">
        <v>46</v>
      </c>
      <c r="O73" s="51">
        <v>182</v>
      </c>
      <c r="P73" s="69" t="s">
        <v>124</v>
      </c>
      <c r="Q73" s="70" t="s">
        <v>127</v>
      </c>
    </row>
    <row r="74" spans="1:17" s="12" customFormat="1" ht="18" customHeight="1" x14ac:dyDescent="0.15">
      <c r="A74" s="20"/>
      <c r="B74" s="91"/>
      <c r="C74" s="68"/>
      <c r="D74" s="68"/>
      <c r="E74" s="68"/>
      <c r="F74" s="68" t="s">
        <v>31</v>
      </c>
      <c r="G74" s="76" t="s">
        <v>57</v>
      </c>
      <c r="H74" s="76" t="s">
        <v>31</v>
      </c>
      <c r="I74" s="98" t="s">
        <v>32</v>
      </c>
      <c r="J74" s="73"/>
      <c r="K74" s="67" t="s">
        <v>128</v>
      </c>
      <c r="L74" s="68" t="s">
        <v>64</v>
      </c>
      <c r="M74" s="68">
        <v>1</v>
      </c>
      <c r="N74" s="46" t="s">
        <v>46</v>
      </c>
      <c r="O74" s="51">
        <v>183</v>
      </c>
      <c r="P74" s="69" t="s">
        <v>124</v>
      </c>
      <c r="Q74" s="70" t="s">
        <v>129</v>
      </c>
    </row>
    <row r="75" spans="1:17" s="12" customFormat="1" ht="18" customHeight="1" x14ac:dyDescent="0.15">
      <c r="A75" s="20"/>
      <c r="B75" s="91"/>
      <c r="C75" s="68"/>
      <c r="D75" s="68"/>
      <c r="E75" s="68"/>
      <c r="F75" s="68" t="s">
        <v>31</v>
      </c>
      <c r="G75" s="76" t="s">
        <v>57</v>
      </c>
      <c r="H75" s="76"/>
      <c r="I75" s="98" t="s">
        <v>30</v>
      </c>
      <c r="J75" s="73"/>
      <c r="K75" s="71" t="s">
        <v>130</v>
      </c>
      <c r="L75" s="72" t="s">
        <v>34</v>
      </c>
      <c r="M75" s="68">
        <v>1</v>
      </c>
      <c r="N75" s="46" t="s">
        <v>46</v>
      </c>
      <c r="O75" s="51">
        <v>184</v>
      </c>
      <c r="P75" s="69" t="s">
        <v>124</v>
      </c>
      <c r="Q75" s="70" t="s">
        <v>125</v>
      </c>
    </row>
    <row r="76" spans="1:17" s="12" customFormat="1" ht="18" customHeight="1" x14ac:dyDescent="0.15">
      <c r="A76" s="20"/>
      <c r="B76" s="91"/>
      <c r="C76" s="68"/>
      <c r="D76" s="68"/>
      <c r="E76" s="68"/>
      <c r="F76" s="68" t="s">
        <v>31</v>
      </c>
      <c r="G76" s="76" t="s">
        <v>57</v>
      </c>
      <c r="H76" s="76"/>
      <c r="I76" s="98" t="s">
        <v>75</v>
      </c>
      <c r="J76" s="73"/>
      <c r="K76" s="71" t="s">
        <v>131</v>
      </c>
      <c r="L76" s="72" t="s">
        <v>34</v>
      </c>
      <c r="M76" s="68">
        <v>1</v>
      </c>
      <c r="N76" s="46" t="s">
        <v>46</v>
      </c>
      <c r="O76" s="51">
        <v>185</v>
      </c>
      <c r="P76" s="69" t="s">
        <v>124</v>
      </c>
      <c r="Q76" s="70" t="s">
        <v>125</v>
      </c>
    </row>
    <row r="77" spans="1:17" s="12" customFormat="1" ht="18" customHeight="1" x14ac:dyDescent="0.15">
      <c r="A77" s="20"/>
      <c r="B77" s="91"/>
      <c r="C77" s="68"/>
      <c r="D77" s="68"/>
      <c r="E77" s="68"/>
      <c r="F77" s="68" t="s">
        <v>57</v>
      </c>
      <c r="G77" s="76" t="s">
        <v>57</v>
      </c>
      <c r="H77" s="76"/>
      <c r="I77" s="98" t="s">
        <v>75</v>
      </c>
      <c r="J77" s="73"/>
      <c r="K77" s="71" t="s">
        <v>132</v>
      </c>
      <c r="L77" s="72" t="s">
        <v>34</v>
      </c>
      <c r="M77" s="68">
        <v>2</v>
      </c>
      <c r="N77" s="46" t="s">
        <v>46</v>
      </c>
      <c r="O77" s="51">
        <v>187</v>
      </c>
      <c r="P77" s="69" t="s">
        <v>124</v>
      </c>
      <c r="Q77" s="70" t="s">
        <v>125</v>
      </c>
    </row>
    <row r="78" spans="1:17" s="12" customFormat="1" ht="18" customHeight="1" x14ac:dyDescent="0.15">
      <c r="A78" s="20"/>
      <c r="B78" s="91"/>
      <c r="C78" s="68"/>
      <c r="D78" s="68"/>
      <c r="E78" s="68"/>
      <c r="F78" s="68" t="s">
        <v>57</v>
      </c>
      <c r="G78" s="76" t="s">
        <v>57</v>
      </c>
      <c r="H78" s="76"/>
      <c r="I78" s="98" t="s">
        <v>75</v>
      </c>
      <c r="J78" s="73"/>
      <c r="K78" s="71" t="s">
        <v>133</v>
      </c>
      <c r="L78" s="72" t="s">
        <v>34</v>
      </c>
      <c r="M78" s="68">
        <v>1</v>
      </c>
      <c r="N78" s="46" t="s">
        <v>46</v>
      </c>
      <c r="O78" s="51">
        <v>189</v>
      </c>
      <c r="P78" s="69" t="s">
        <v>124</v>
      </c>
      <c r="Q78" s="70" t="s">
        <v>125</v>
      </c>
    </row>
    <row r="79" spans="1:17" s="12" customFormat="1" ht="18" customHeight="1" x14ac:dyDescent="0.15">
      <c r="A79" s="20"/>
      <c r="B79" s="91"/>
      <c r="C79" s="68"/>
      <c r="D79" s="68"/>
      <c r="E79" s="68"/>
      <c r="F79" s="68" t="s">
        <v>57</v>
      </c>
      <c r="G79" s="76" t="s">
        <v>57</v>
      </c>
      <c r="H79" s="76"/>
      <c r="I79" s="37" t="s">
        <v>30</v>
      </c>
      <c r="J79" s="75"/>
      <c r="K79" s="44" t="s">
        <v>134</v>
      </c>
      <c r="L79" s="10" t="s">
        <v>64</v>
      </c>
      <c r="M79" s="10">
        <v>1</v>
      </c>
      <c r="N79" s="46" t="s">
        <v>60</v>
      </c>
      <c r="O79" s="51">
        <v>202</v>
      </c>
      <c r="P79" s="69" t="s">
        <v>124</v>
      </c>
      <c r="Q79" s="70" t="s">
        <v>127</v>
      </c>
    </row>
    <row r="80" spans="1:17" s="12" customFormat="1" ht="18" customHeight="1" x14ac:dyDescent="0.15">
      <c r="A80" s="20"/>
      <c r="B80" s="91"/>
      <c r="C80" s="68"/>
      <c r="D80" s="68"/>
      <c r="E80" s="68"/>
      <c r="F80" s="68" t="s">
        <v>57</v>
      </c>
      <c r="G80" s="76" t="s">
        <v>57</v>
      </c>
      <c r="H80" s="76"/>
      <c r="I80" s="37" t="s">
        <v>30</v>
      </c>
      <c r="J80" s="73"/>
      <c r="K80" s="67" t="s">
        <v>135</v>
      </c>
      <c r="L80" s="68" t="s">
        <v>64</v>
      </c>
      <c r="M80" s="68">
        <v>1</v>
      </c>
      <c r="N80" s="40" t="s">
        <v>60</v>
      </c>
      <c r="O80" s="51">
        <v>203</v>
      </c>
      <c r="P80" s="69" t="s">
        <v>124</v>
      </c>
      <c r="Q80" s="70" t="s">
        <v>127</v>
      </c>
    </row>
    <row r="81" spans="1:17" s="12" customFormat="1" ht="18" customHeight="1" x14ac:dyDescent="0.15">
      <c r="A81" s="20"/>
      <c r="B81" s="91"/>
      <c r="C81" s="68"/>
      <c r="D81" s="68"/>
      <c r="E81" s="68"/>
      <c r="F81" s="68" t="s">
        <v>31</v>
      </c>
      <c r="G81" s="76" t="s">
        <v>57</v>
      </c>
      <c r="H81" s="76"/>
      <c r="I81" s="37" t="s">
        <v>30</v>
      </c>
      <c r="J81" s="73"/>
      <c r="K81" s="71" t="s">
        <v>136</v>
      </c>
      <c r="L81" s="10" t="s">
        <v>64</v>
      </c>
      <c r="M81" s="68">
        <v>1</v>
      </c>
      <c r="N81" s="40" t="s">
        <v>60</v>
      </c>
      <c r="O81" s="51">
        <v>204</v>
      </c>
      <c r="P81" s="69" t="s">
        <v>124</v>
      </c>
      <c r="Q81" s="70" t="s">
        <v>125</v>
      </c>
    </row>
    <row r="82" spans="1:17" s="12" customFormat="1" ht="18" customHeight="1" x14ac:dyDescent="0.15">
      <c r="A82" s="20"/>
      <c r="B82" s="91"/>
      <c r="C82" s="68"/>
      <c r="D82" s="68"/>
      <c r="E82" s="68"/>
      <c r="F82" s="68" t="s">
        <v>57</v>
      </c>
      <c r="G82" s="76" t="s">
        <v>57</v>
      </c>
      <c r="H82" s="76"/>
      <c r="I82" s="37" t="s">
        <v>30</v>
      </c>
      <c r="J82" s="73"/>
      <c r="K82" s="71" t="s">
        <v>137</v>
      </c>
      <c r="L82" s="68" t="s">
        <v>64</v>
      </c>
      <c r="M82" s="10">
        <v>1</v>
      </c>
      <c r="N82" s="46" t="s">
        <v>60</v>
      </c>
      <c r="O82" s="51">
        <v>206</v>
      </c>
      <c r="P82" s="69" t="s">
        <v>124</v>
      </c>
      <c r="Q82" s="70" t="s">
        <v>125</v>
      </c>
    </row>
    <row r="83" spans="1:17" s="12" customFormat="1" ht="18" customHeight="1" x14ac:dyDescent="0.15">
      <c r="A83" s="20"/>
      <c r="B83" s="92"/>
      <c r="C83" s="68"/>
      <c r="D83" s="68"/>
      <c r="E83" s="68"/>
      <c r="F83" s="68" t="s">
        <v>57</v>
      </c>
      <c r="G83" s="76" t="s">
        <v>57</v>
      </c>
      <c r="H83" s="76"/>
      <c r="I83" s="37" t="s">
        <v>30</v>
      </c>
      <c r="J83" s="73"/>
      <c r="K83" s="53" t="s">
        <v>138</v>
      </c>
      <c r="L83" s="73" t="s">
        <v>64</v>
      </c>
      <c r="M83" s="73">
        <v>2</v>
      </c>
      <c r="N83" s="74" t="s">
        <v>60</v>
      </c>
      <c r="O83" s="51">
        <v>207</v>
      </c>
      <c r="P83" s="69" t="s">
        <v>124</v>
      </c>
      <c r="Q83" s="70" t="s">
        <v>125</v>
      </c>
    </row>
    <row r="84" spans="1:17" s="12" customFormat="1" ht="18" customHeight="1" x14ac:dyDescent="0.15">
      <c r="A84" s="20"/>
      <c r="B84" s="92"/>
      <c r="C84" s="68"/>
      <c r="D84" s="68"/>
      <c r="E84" s="68"/>
      <c r="F84" s="68" t="s">
        <v>57</v>
      </c>
      <c r="G84" s="76" t="s">
        <v>57</v>
      </c>
      <c r="H84" s="76"/>
      <c r="I84" s="37" t="s">
        <v>139</v>
      </c>
      <c r="J84" s="73"/>
      <c r="K84" s="53" t="s">
        <v>477</v>
      </c>
      <c r="L84" s="73" t="s">
        <v>64</v>
      </c>
      <c r="M84" s="73">
        <v>2</v>
      </c>
      <c r="N84" s="74" t="s">
        <v>60</v>
      </c>
      <c r="O84" s="51" t="s">
        <v>478</v>
      </c>
      <c r="P84" s="84" t="s">
        <v>124</v>
      </c>
      <c r="Q84" s="228" t="s">
        <v>143</v>
      </c>
    </row>
    <row r="85" spans="1:17" s="12" customFormat="1" ht="18" customHeight="1" x14ac:dyDescent="0.15">
      <c r="A85" s="20"/>
      <c r="B85" s="91"/>
      <c r="C85" s="10"/>
      <c r="D85" s="10"/>
      <c r="E85" s="10"/>
      <c r="F85" s="10" t="s">
        <v>31</v>
      </c>
      <c r="G85" s="36" t="s">
        <v>31</v>
      </c>
      <c r="H85" s="36"/>
      <c r="I85" s="37" t="s">
        <v>139</v>
      </c>
      <c r="J85" s="75"/>
      <c r="K85" s="44" t="s">
        <v>140</v>
      </c>
      <c r="L85" s="10" t="s">
        <v>92</v>
      </c>
      <c r="M85" s="10">
        <v>3</v>
      </c>
      <c r="N85" s="40" t="s">
        <v>141</v>
      </c>
      <c r="O85" s="51" t="s">
        <v>142</v>
      </c>
      <c r="P85" s="84" t="s">
        <v>124</v>
      </c>
      <c r="Q85" s="219" t="s">
        <v>143</v>
      </c>
    </row>
    <row r="86" spans="1:17" s="12" customFormat="1" ht="18" customHeight="1" x14ac:dyDescent="0.15">
      <c r="A86" s="20"/>
      <c r="B86" s="91"/>
      <c r="C86" s="68"/>
      <c r="D86" s="68"/>
      <c r="E86" s="68"/>
      <c r="F86" s="68" t="s">
        <v>57</v>
      </c>
      <c r="G86" s="76" t="s">
        <v>57</v>
      </c>
      <c r="H86" s="76"/>
      <c r="I86" s="98" t="s">
        <v>30</v>
      </c>
      <c r="J86" s="73"/>
      <c r="K86" s="67" t="s">
        <v>144</v>
      </c>
      <c r="L86" s="68" t="s">
        <v>64</v>
      </c>
      <c r="M86" s="68">
        <v>1</v>
      </c>
      <c r="N86" s="46" t="s">
        <v>80</v>
      </c>
      <c r="O86" s="51">
        <v>227</v>
      </c>
      <c r="P86" s="69" t="s">
        <v>124</v>
      </c>
      <c r="Q86" s="70" t="s">
        <v>127</v>
      </c>
    </row>
    <row r="87" spans="1:17" s="12" customFormat="1" ht="18" customHeight="1" x14ac:dyDescent="0.15">
      <c r="A87" s="20"/>
      <c r="B87" s="91"/>
      <c r="C87" s="10"/>
      <c r="D87" s="68"/>
      <c r="E87" s="68"/>
      <c r="F87" s="68" t="s">
        <v>57</v>
      </c>
      <c r="G87" s="76" t="s">
        <v>57</v>
      </c>
      <c r="H87" s="76" t="s">
        <v>31</v>
      </c>
      <c r="I87" s="37" t="s">
        <v>50</v>
      </c>
      <c r="J87" s="75"/>
      <c r="K87" s="44" t="s">
        <v>145</v>
      </c>
      <c r="L87" s="10" t="s">
        <v>64</v>
      </c>
      <c r="M87" s="10">
        <v>1</v>
      </c>
      <c r="N87" s="40" t="s">
        <v>80</v>
      </c>
      <c r="O87" s="51">
        <v>228</v>
      </c>
      <c r="P87" s="69" t="s">
        <v>124</v>
      </c>
      <c r="Q87" s="70" t="s">
        <v>129</v>
      </c>
    </row>
    <row r="88" spans="1:17" s="12" customFormat="1" ht="18" customHeight="1" x14ac:dyDescent="0.15">
      <c r="A88" s="20"/>
      <c r="B88" s="91"/>
      <c r="C88" s="10"/>
      <c r="D88" s="68"/>
      <c r="E88" s="68"/>
      <c r="F88" s="68" t="s">
        <v>57</v>
      </c>
      <c r="G88" s="76" t="s">
        <v>57</v>
      </c>
      <c r="H88" s="76"/>
      <c r="I88" s="37" t="s">
        <v>30</v>
      </c>
      <c r="J88" s="75"/>
      <c r="K88" s="44" t="s">
        <v>146</v>
      </c>
      <c r="L88" s="10" t="s">
        <v>64</v>
      </c>
      <c r="M88" s="10">
        <v>1</v>
      </c>
      <c r="N88" s="40" t="s">
        <v>80</v>
      </c>
      <c r="O88" s="51">
        <v>229</v>
      </c>
      <c r="P88" s="69" t="s">
        <v>124</v>
      </c>
      <c r="Q88" s="70" t="s">
        <v>127</v>
      </c>
    </row>
    <row r="89" spans="1:17" s="12" customFormat="1" ht="18" customHeight="1" x14ac:dyDescent="0.15">
      <c r="A89" s="20"/>
      <c r="B89" s="91"/>
      <c r="C89" s="10"/>
      <c r="D89" s="68"/>
      <c r="E89" s="68"/>
      <c r="F89" s="68" t="s">
        <v>57</v>
      </c>
      <c r="G89" s="76" t="s">
        <v>57</v>
      </c>
      <c r="H89" s="76"/>
      <c r="I89" s="37" t="s">
        <v>30</v>
      </c>
      <c r="J89" s="75"/>
      <c r="K89" s="219" t="s">
        <v>147</v>
      </c>
      <c r="L89" s="10" t="s">
        <v>64</v>
      </c>
      <c r="M89" s="10">
        <v>1</v>
      </c>
      <c r="N89" s="40" t="s">
        <v>80</v>
      </c>
      <c r="O89" s="41">
        <v>230</v>
      </c>
      <c r="P89" s="69" t="s">
        <v>124</v>
      </c>
      <c r="Q89" s="70" t="s">
        <v>125</v>
      </c>
    </row>
    <row r="90" spans="1:17" s="12" customFormat="1" ht="18" customHeight="1" x14ac:dyDescent="0.15">
      <c r="A90" s="20"/>
      <c r="B90" s="91"/>
      <c r="C90" s="10"/>
      <c r="D90" s="68"/>
      <c r="E90" s="68"/>
      <c r="F90" s="68" t="s">
        <v>57</v>
      </c>
      <c r="G90" s="76" t="s">
        <v>57</v>
      </c>
      <c r="H90" s="76"/>
      <c r="I90" s="37" t="s">
        <v>30</v>
      </c>
      <c r="J90" s="75"/>
      <c r="K90" s="219" t="s">
        <v>148</v>
      </c>
      <c r="L90" s="10" t="s">
        <v>92</v>
      </c>
      <c r="M90" s="10">
        <v>1</v>
      </c>
      <c r="N90" s="40" t="s">
        <v>80</v>
      </c>
      <c r="O90" s="41">
        <v>243</v>
      </c>
      <c r="P90" s="69" t="s">
        <v>124</v>
      </c>
      <c r="Q90" s="70" t="s">
        <v>127</v>
      </c>
    </row>
    <row r="91" spans="1:17" s="12" customFormat="1" ht="18" customHeight="1" x14ac:dyDescent="0.15">
      <c r="A91" s="20"/>
      <c r="B91" s="91"/>
      <c r="C91" s="10"/>
      <c r="D91" s="68"/>
      <c r="E91" s="68"/>
      <c r="F91" s="68" t="s">
        <v>57</v>
      </c>
      <c r="G91" s="76" t="s">
        <v>57</v>
      </c>
      <c r="H91" s="76"/>
      <c r="I91" s="37" t="s">
        <v>30</v>
      </c>
      <c r="J91" s="75"/>
      <c r="K91" s="219" t="s">
        <v>149</v>
      </c>
      <c r="L91" s="10" t="s">
        <v>92</v>
      </c>
      <c r="M91" s="10">
        <v>1</v>
      </c>
      <c r="N91" s="40" t="s">
        <v>80</v>
      </c>
      <c r="O91" s="41">
        <v>244</v>
      </c>
      <c r="P91" s="69" t="s">
        <v>124</v>
      </c>
      <c r="Q91" s="70" t="s">
        <v>127</v>
      </c>
    </row>
    <row r="92" spans="1:17" s="12" customFormat="1" ht="18" customHeight="1" x14ac:dyDescent="0.15">
      <c r="A92" s="20"/>
      <c r="B92" s="91"/>
      <c r="C92" s="68"/>
      <c r="D92" s="68"/>
      <c r="E92" s="68"/>
      <c r="F92" s="10" t="s">
        <v>57</v>
      </c>
      <c r="G92" s="76" t="s">
        <v>57</v>
      </c>
      <c r="H92" s="76"/>
      <c r="I92" s="37" t="s">
        <v>30</v>
      </c>
      <c r="J92" s="75"/>
      <c r="K92" s="38" t="s">
        <v>150</v>
      </c>
      <c r="L92" s="39" t="s">
        <v>92</v>
      </c>
      <c r="M92" s="10">
        <v>1</v>
      </c>
      <c r="N92" s="46" t="s">
        <v>80</v>
      </c>
      <c r="O92" s="51">
        <v>252</v>
      </c>
      <c r="P92" s="69" t="s">
        <v>124</v>
      </c>
      <c r="Q92" s="70" t="s">
        <v>127</v>
      </c>
    </row>
    <row r="93" spans="1:17" s="12" customFormat="1" ht="18" customHeight="1" x14ac:dyDescent="0.15">
      <c r="A93" s="20"/>
      <c r="B93" s="91"/>
      <c r="C93" s="68"/>
      <c r="D93" s="68"/>
      <c r="E93" s="68"/>
      <c r="F93" s="68" t="s">
        <v>57</v>
      </c>
      <c r="G93" s="76" t="s">
        <v>57</v>
      </c>
      <c r="H93" s="76"/>
      <c r="I93" s="37" t="s">
        <v>151</v>
      </c>
      <c r="J93" s="73"/>
      <c r="K93" s="67" t="s">
        <v>152</v>
      </c>
      <c r="L93" s="72" t="s">
        <v>92</v>
      </c>
      <c r="M93" s="68">
        <v>1</v>
      </c>
      <c r="N93" s="46" t="s">
        <v>80</v>
      </c>
      <c r="O93" s="51">
        <v>253</v>
      </c>
      <c r="P93" s="69" t="s">
        <v>124</v>
      </c>
      <c r="Q93" s="70" t="s">
        <v>125</v>
      </c>
    </row>
    <row r="94" spans="1:17" s="12" customFormat="1" ht="18" customHeight="1" x14ac:dyDescent="0.15">
      <c r="A94" s="20"/>
      <c r="B94" s="91"/>
      <c r="C94" s="68"/>
      <c r="D94" s="68"/>
      <c r="E94" s="68"/>
      <c r="F94" s="68" t="s">
        <v>57</v>
      </c>
      <c r="G94" s="76" t="s">
        <v>57</v>
      </c>
      <c r="H94" s="76"/>
      <c r="I94" s="37" t="s">
        <v>151</v>
      </c>
      <c r="J94" s="73"/>
      <c r="K94" s="44" t="s">
        <v>153</v>
      </c>
      <c r="L94" s="39" t="s">
        <v>92</v>
      </c>
      <c r="M94" s="10">
        <v>1</v>
      </c>
      <c r="N94" s="46" t="s">
        <v>80</v>
      </c>
      <c r="O94" s="51">
        <v>254</v>
      </c>
      <c r="P94" s="69" t="s">
        <v>124</v>
      </c>
      <c r="Q94" s="70" t="s">
        <v>125</v>
      </c>
    </row>
    <row r="95" spans="1:17" s="12" customFormat="1" ht="18" customHeight="1" x14ac:dyDescent="0.15">
      <c r="A95" s="20"/>
      <c r="B95" s="92"/>
      <c r="C95" s="68" t="s">
        <v>57</v>
      </c>
      <c r="D95" s="68" t="s">
        <v>57</v>
      </c>
      <c r="E95" s="68"/>
      <c r="F95" s="10" t="s">
        <v>57</v>
      </c>
      <c r="G95" s="76" t="s">
        <v>57</v>
      </c>
      <c r="H95" s="76"/>
      <c r="I95" s="37" t="s">
        <v>154</v>
      </c>
      <c r="J95" s="73"/>
      <c r="K95" s="70" t="s">
        <v>155</v>
      </c>
      <c r="L95" s="73" t="s">
        <v>64</v>
      </c>
      <c r="M95" s="73">
        <v>2</v>
      </c>
      <c r="N95" s="74" t="s">
        <v>97</v>
      </c>
      <c r="O95" s="51">
        <v>459</v>
      </c>
      <c r="P95" s="69" t="s">
        <v>124</v>
      </c>
      <c r="Q95" s="70" t="s">
        <v>156</v>
      </c>
    </row>
    <row r="96" spans="1:17" s="12" customFormat="1" ht="18" customHeight="1" x14ac:dyDescent="0.15">
      <c r="A96" s="20"/>
      <c r="B96" s="92"/>
      <c r="C96" s="68" t="s">
        <v>57</v>
      </c>
      <c r="D96" s="68" t="s">
        <v>57</v>
      </c>
      <c r="E96" s="68"/>
      <c r="F96" s="68" t="s">
        <v>57</v>
      </c>
      <c r="G96" s="76" t="s">
        <v>57</v>
      </c>
      <c r="H96" s="76"/>
      <c r="I96" s="37" t="s">
        <v>157</v>
      </c>
      <c r="J96" s="73"/>
      <c r="K96" s="67" t="s">
        <v>158</v>
      </c>
      <c r="L96" s="68" t="s">
        <v>64</v>
      </c>
      <c r="M96" s="10">
        <v>2</v>
      </c>
      <c r="N96" s="46" t="s">
        <v>97</v>
      </c>
      <c r="O96" s="51">
        <v>460</v>
      </c>
      <c r="P96" s="69" t="s">
        <v>124</v>
      </c>
      <c r="Q96" s="70" t="s">
        <v>129</v>
      </c>
    </row>
    <row r="97" spans="1:17" s="12" customFormat="1" ht="18" customHeight="1" x14ac:dyDescent="0.15">
      <c r="A97" s="20"/>
      <c r="B97" s="92"/>
      <c r="C97" s="68" t="s">
        <v>57</v>
      </c>
      <c r="D97" s="68" t="s">
        <v>57</v>
      </c>
      <c r="E97" s="68"/>
      <c r="F97" s="10" t="s">
        <v>57</v>
      </c>
      <c r="G97" s="36" t="s">
        <v>57</v>
      </c>
      <c r="H97" s="76" t="s">
        <v>31</v>
      </c>
      <c r="I97" s="37" t="s">
        <v>157</v>
      </c>
      <c r="J97" s="73"/>
      <c r="K97" s="70" t="s">
        <v>159</v>
      </c>
      <c r="L97" s="73" t="s">
        <v>64</v>
      </c>
      <c r="M97" s="73">
        <v>2</v>
      </c>
      <c r="N97" s="74" t="s">
        <v>97</v>
      </c>
      <c r="O97" s="51">
        <v>462</v>
      </c>
      <c r="P97" s="69" t="s">
        <v>124</v>
      </c>
      <c r="Q97" s="70" t="s">
        <v>129</v>
      </c>
    </row>
    <row r="98" spans="1:17" s="12" customFormat="1" ht="18" customHeight="1" x14ac:dyDescent="0.15">
      <c r="A98" s="20"/>
      <c r="B98" s="92"/>
      <c r="C98" s="68" t="s">
        <v>57</v>
      </c>
      <c r="D98" s="68" t="s">
        <v>57</v>
      </c>
      <c r="E98" s="68"/>
      <c r="F98" s="10" t="s">
        <v>57</v>
      </c>
      <c r="G98" s="36" t="s">
        <v>57</v>
      </c>
      <c r="H98" s="36"/>
      <c r="I98" s="37" t="s">
        <v>157</v>
      </c>
      <c r="J98" s="75"/>
      <c r="K98" s="44" t="s">
        <v>160</v>
      </c>
      <c r="L98" s="68" t="s">
        <v>92</v>
      </c>
      <c r="M98" s="10">
        <v>2</v>
      </c>
      <c r="N98" s="40" t="s">
        <v>97</v>
      </c>
      <c r="O98" s="41">
        <v>465</v>
      </c>
      <c r="P98" s="69" t="s">
        <v>124</v>
      </c>
      <c r="Q98" s="70" t="s">
        <v>129</v>
      </c>
    </row>
    <row r="99" spans="1:17" s="12" customFormat="1" ht="18" customHeight="1" x14ac:dyDescent="0.15">
      <c r="A99" s="20"/>
      <c r="B99" s="92"/>
      <c r="C99" s="68" t="s">
        <v>57</v>
      </c>
      <c r="D99" s="68" t="s">
        <v>57</v>
      </c>
      <c r="E99" s="68"/>
      <c r="F99" s="10" t="s">
        <v>57</v>
      </c>
      <c r="G99" s="36" t="s">
        <v>57</v>
      </c>
      <c r="H99" s="76"/>
      <c r="I99" s="98" t="s">
        <v>157</v>
      </c>
      <c r="J99" s="73"/>
      <c r="K99" s="70" t="s">
        <v>161</v>
      </c>
      <c r="L99" s="73" t="s">
        <v>92</v>
      </c>
      <c r="M99" s="73">
        <v>2</v>
      </c>
      <c r="N99" s="74" t="s">
        <v>97</v>
      </c>
      <c r="O99" s="51">
        <v>466</v>
      </c>
      <c r="P99" s="69" t="s">
        <v>124</v>
      </c>
      <c r="Q99" s="70" t="s">
        <v>129</v>
      </c>
    </row>
    <row r="100" spans="1:17" s="12" customFormat="1" ht="18" customHeight="1" x14ac:dyDescent="0.15">
      <c r="A100" s="20"/>
      <c r="B100" s="92"/>
      <c r="C100" s="68" t="s">
        <v>57</v>
      </c>
      <c r="D100" s="68" t="s">
        <v>57</v>
      </c>
      <c r="E100" s="68"/>
      <c r="F100" s="10" t="s">
        <v>57</v>
      </c>
      <c r="G100" s="36" t="s">
        <v>57</v>
      </c>
      <c r="H100" s="36"/>
      <c r="I100" s="37" t="s">
        <v>162</v>
      </c>
      <c r="J100" s="75"/>
      <c r="K100" s="44" t="s">
        <v>163</v>
      </c>
      <c r="L100" s="68" t="s">
        <v>64</v>
      </c>
      <c r="M100" s="10">
        <v>2</v>
      </c>
      <c r="N100" s="40" t="s">
        <v>109</v>
      </c>
      <c r="O100" s="41">
        <v>449</v>
      </c>
      <c r="P100" s="69" t="s">
        <v>124</v>
      </c>
      <c r="Q100" s="70" t="s">
        <v>156</v>
      </c>
    </row>
    <row r="101" spans="1:17" s="12" customFormat="1" ht="18" customHeight="1" x14ac:dyDescent="0.15">
      <c r="A101" s="20"/>
      <c r="B101" s="92"/>
      <c r="C101" s="68" t="s">
        <v>57</v>
      </c>
      <c r="D101" s="68" t="s">
        <v>57</v>
      </c>
      <c r="E101" s="68"/>
      <c r="F101" s="10" t="s">
        <v>57</v>
      </c>
      <c r="G101" s="36" t="s">
        <v>57</v>
      </c>
      <c r="H101" s="36"/>
      <c r="I101" s="37" t="s">
        <v>162</v>
      </c>
      <c r="J101" s="75"/>
      <c r="K101" s="44" t="s">
        <v>164</v>
      </c>
      <c r="L101" s="68" t="s">
        <v>64</v>
      </c>
      <c r="M101" s="10">
        <v>2</v>
      </c>
      <c r="N101" s="40" t="s">
        <v>109</v>
      </c>
      <c r="O101" s="41">
        <v>455</v>
      </c>
      <c r="P101" s="69" t="s">
        <v>124</v>
      </c>
      <c r="Q101" s="70" t="s">
        <v>156</v>
      </c>
    </row>
    <row r="102" spans="1:17" s="12" customFormat="1" ht="18" customHeight="1" x14ac:dyDescent="0.15">
      <c r="A102" s="20"/>
      <c r="B102" s="92"/>
      <c r="C102" s="68" t="s">
        <v>57</v>
      </c>
      <c r="D102" s="68" t="s">
        <v>57</v>
      </c>
      <c r="E102" s="68"/>
      <c r="F102" s="68" t="s">
        <v>57</v>
      </c>
      <c r="G102" s="36" t="s">
        <v>57</v>
      </c>
      <c r="H102" s="76"/>
      <c r="I102" s="98" t="s">
        <v>157</v>
      </c>
      <c r="J102" s="73"/>
      <c r="K102" s="70" t="s">
        <v>165</v>
      </c>
      <c r="L102" s="73" t="s">
        <v>64</v>
      </c>
      <c r="M102" s="73">
        <v>2</v>
      </c>
      <c r="N102" s="74" t="s">
        <v>109</v>
      </c>
      <c r="O102" s="51">
        <v>461</v>
      </c>
      <c r="P102" s="69" t="s">
        <v>124</v>
      </c>
      <c r="Q102" s="70" t="s">
        <v>129</v>
      </c>
    </row>
    <row r="103" spans="1:17" s="12" customFormat="1" ht="18" customHeight="1" x14ac:dyDescent="0.15">
      <c r="A103" s="20"/>
      <c r="B103" s="92"/>
      <c r="C103" s="68" t="s">
        <v>57</v>
      </c>
      <c r="D103" s="68" t="s">
        <v>57</v>
      </c>
      <c r="E103" s="68"/>
      <c r="F103" s="68" t="s">
        <v>57</v>
      </c>
      <c r="G103" s="76" t="s">
        <v>57</v>
      </c>
      <c r="H103" s="76"/>
      <c r="I103" s="37" t="s">
        <v>157</v>
      </c>
      <c r="J103" s="73"/>
      <c r="K103" s="67" t="s">
        <v>166</v>
      </c>
      <c r="L103" s="68" t="s">
        <v>92</v>
      </c>
      <c r="M103" s="68">
        <v>2</v>
      </c>
      <c r="N103" s="46" t="s">
        <v>109</v>
      </c>
      <c r="O103" s="41">
        <v>467</v>
      </c>
      <c r="P103" s="69" t="s">
        <v>124</v>
      </c>
      <c r="Q103" s="70" t="s">
        <v>129</v>
      </c>
    </row>
    <row r="104" spans="1:17" s="12" customFormat="1" ht="18" customHeight="1" x14ac:dyDescent="0.15">
      <c r="A104" s="20"/>
      <c r="B104" s="92"/>
      <c r="C104" s="68" t="s">
        <v>57</v>
      </c>
      <c r="D104" s="68" t="s">
        <v>57</v>
      </c>
      <c r="E104" s="68"/>
      <c r="F104" s="68" t="s">
        <v>57</v>
      </c>
      <c r="G104" s="76" t="s">
        <v>57</v>
      </c>
      <c r="H104" s="76"/>
      <c r="I104" s="37" t="s">
        <v>157</v>
      </c>
      <c r="J104" s="73"/>
      <c r="K104" s="67" t="s">
        <v>167</v>
      </c>
      <c r="L104" s="68" t="s">
        <v>92</v>
      </c>
      <c r="M104" s="68">
        <v>2</v>
      </c>
      <c r="N104" s="46" t="s">
        <v>109</v>
      </c>
      <c r="O104" s="41">
        <v>468</v>
      </c>
      <c r="P104" s="69" t="s">
        <v>124</v>
      </c>
      <c r="Q104" s="70" t="s">
        <v>127</v>
      </c>
    </row>
    <row r="105" spans="1:17" s="12" customFormat="1" ht="18" customHeight="1" x14ac:dyDescent="0.15">
      <c r="A105" s="20"/>
      <c r="B105" s="92"/>
      <c r="C105" s="68" t="s">
        <v>57</v>
      </c>
      <c r="D105" s="68" t="s">
        <v>57</v>
      </c>
      <c r="E105" s="68"/>
      <c r="F105" s="10" t="s">
        <v>57</v>
      </c>
      <c r="G105" s="36" t="s">
        <v>57</v>
      </c>
      <c r="H105" s="36"/>
      <c r="I105" s="37" t="s">
        <v>30</v>
      </c>
      <c r="J105" s="75"/>
      <c r="K105" s="38" t="s">
        <v>168</v>
      </c>
      <c r="L105" s="39" t="s">
        <v>92</v>
      </c>
      <c r="M105" s="10">
        <v>2</v>
      </c>
      <c r="N105" s="46" t="s">
        <v>169</v>
      </c>
      <c r="O105" s="41" t="s">
        <v>170</v>
      </c>
      <c r="P105" s="69" t="s">
        <v>124</v>
      </c>
      <c r="Q105" s="70" t="s">
        <v>125</v>
      </c>
    </row>
    <row r="106" spans="1:17" s="12" customFormat="1" ht="18" customHeight="1" x14ac:dyDescent="0.15">
      <c r="A106" s="20"/>
      <c r="B106" s="92"/>
      <c r="C106" s="68" t="s">
        <v>57</v>
      </c>
      <c r="D106" s="68" t="s">
        <v>57</v>
      </c>
      <c r="E106" s="68"/>
      <c r="F106" s="10" t="s">
        <v>57</v>
      </c>
      <c r="G106" s="36" t="s">
        <v>57</v>
      </c>
      <c r="H106" s="36"/>
      <c r="I106" s="37" t="s">
        <v>30</v>
      </c>
      <c r="J106" s="75"/>
      <c r="K106" s="38" t="s">
        <v>171</v>
      </c>
      <c r="L106" s="39" t="s">
        <v>92</v>
      </c>
      <c r="M106" s="10">
        <v>2</v>
      </c>
      <c r="N106" s="46" t="s">
        <v>169</v>
      </c>
      <c r="O106" s="41" t="s">
        <v>172</v>
      </c>
      <c r="P106" s="69" t="s">
        <v>124</v>
      </c>
      <c r="Q106" s="70" t="s">
        <v>125</v>
      </c>
    </row>
    <row r="107" spans="1:17" s="4" customFormat="1" ht="18" customHeight="1" x14ac:dyDescent="0.15">
      <c r="A107" s="20"/>
      <c r="B107" s="92"/>
      <c r="C107" s="68" t="s">
        <v>57</v>
      </c>
      <c r="D107" s="68" t="s">
        <v>57</v>
      </c>
      <c r="E107" s="68"/>
      <c r="F107" s="10" t="s">
        <v>57</v>
      </c>
      <c r="G107" s="10" t="s">
        <v>57</v>
      </c>
      <c r="H107" s="76"/>
      <c r="I107" s="37" t="s">
        <v>30</v>
      </c>
      <c r="J107" s="73"/>
      <c r="K107" s="71" t="s">
        <v>173</v>
      </c>
      <c r="L107" s="39" t="s">
        <v>92</v>
      </c>
      <c r="M107" s="68">
        <v>2</v>
      </c>
      <c r="N107" s="46" t="s">
        <v>169</v>
      </c>
      <c r="O107" s="51" t="s">
        <v>174</v>
      </c>
      <c r="P107" s="69" t="s">
        <v>124</v>
      </c>
      <c r="Q107" s="70" t="s">
        <v>125</v>
      </c>
    </row>
    <row r="108" spans="1:17" s="12" customFormat="1" ht="27" customHeight="1" x14ac:dyDescent="0.15">
      <c r="A108" s="20"/>
      <c r="B108" s="92"/>
      <c r="C108" s="68" t="s">
        <v>57</v>
      </c>
      <c r="D108" s="68" t="s">
        <v>57</v>
      </c>
      <c r="E108" s="68"/>
      <c r="F108" s="10" t="s">
        <v>57</v>
      </c>
      <c r="G108" s="10" t="s">
        <v>57</v>
      </c>
      <c r="H108" s="76"/>
      <c r="I108" s="37" t="s">
        <v>30</v>
      </c>
      <c r="J108" s="73"/>
      <c r="K108" s="71" t="s">
        <v>175</v>
      </c>
      <c r="L108" s="39" t="s">
        <v>92</v>
      </c>
      <c r="M108" s="68">
        <v>2</v>
      </c>
      <c r="N108" s="46" t="s">
        <v>169</v>
      </c>
      <c r="O108" s="51" t="s">
        <v>176</v>
      </c>
      <c r="P108" s="69" t="s">
        <v>124</v>
      </c>
      <c r="Q108" s="70" t="s">
        <v>125</v>
      </c>
    </row>
    <row r="109" spans="1:17" s="4" customFormat="1" ht="18" customHeight="1" thickBot="1" x14ac:dyDescent="0.2">
      <c r="A109" s="19"/>
      <c r="B109" s="99" t="s">
        <v>121</v>
      </c>
      <c r="C109" s="222">
        <f>SUMIFS(M72:M108,C72:C108,"○")</f>
        <v>28</v>
      </c>
      <c r="D109" s="222">
        <f>SUMIFS(M72:M108,D72:D108,"○")</f>
        <v>28</v>
      </c>
      <c r="E109" s="222">
        <f>SUMIFS(M72:M108,E72:E108,"○")</f>
        <v>0</v>
      </c>
      <c r="F109" s="222">
        <f>SUMIFS(M72:M108,F72:F108,"○")</f>
        <v>57</v>
      </c>
      <c r="G109" s="222">
        <f>SUMIFS(M72:M108,G72:G108,"○")</f>
        <v>57</v>
      </c>
      <c r="H109" s="222">
        <f>SUMIFS(M72:M108,H72:H108,"○")</f>
        <v>4</v>
      </c>
      <c r="I109" s="105"/>
      <c r="J109" s="106"/>
      <c r="K109" s="77"/>
      <c r="L109" s="78"/>
      <c r="M109" s="78"/>
      <c r="N109" s="79"/>
      <c r="O109" s="80"/>
      <c r="P109" s="81"/>
      <c r="Q109" s="82"/>
    </row>
    <row r="110" spans="1:17" s="12" customFormat="1" ht="28.5" customHeight="1" thickTop="1" x14ac:dyDescent="0.15">
      <c r="A110" s="20"/>
      <c r="B110" s="107" t="s">
        <v>177</v>
      </c>
      <c r="C110" s="62" t="s">
        <v>66</v>
      </c>
      <c r="D110" s="62"/>
      <c r="E110" s="62" t="s">
        <v>66</v>
      </c>
      <c r="F110" s="62" t="s">
        <v>31</v>
      </c>
      <c r="G110" s="102"/>
      <c r="H110" s="102"/>
      <c r="I110" s="103" t="s">
        <v>30</v>
      </c>
      <c r="J110" s="104"/>
      <c r="K110" s="83" t="s">
        <v>178</v>
      </c>
      <c r="L110" s="62" t="s">
        <v>64</v>
      </c>
      <c r="M110" s="62">
        <v>6</v>
      </c>
      <c r="N110" s="63" t="s">
        <v>109</v>
      </c>
      <c r="O110" s="64">
        <v>475</v>
      </c>
      <c r="P110" s="65" t="s">
        <v>179</v>
      </c>
      <c r="Q110" s="66" t="s">
        <v>37</v>
      </c>
    </row>
    <row r="111" spans="1:17" s="12" customFormat="1" ht="18" customHeight="1" thickBot="1" x14ac:dyDescent="0.2">
      <c r="A111" s="19"/>
      <c r="B111" s="108" t="s">
        <v>121</v>
      </c>
      <c r="C111" s="78">
        <f>SUMIFS(M110,C110,"○")</f>
        <v>6</v>
      </c>
      <c r="D111" s="78">
        <f>SUMIFS(M110,D110,"○")</f>
        <v>0</v>
      </c>
      <c r="E111" s="78">
        <f>SUMIFS(M110,E110,"○")</f>
        <v>6</v>
      </c>
      <c r="F111" s="78">
        <f>SUMIFS(M110,F110,"○")</f>
        <v>6</v>
      </c>
      <c r="G111" s="78">
        <f>SUMIFS(M110,G110,"○")</f>
        <v>0</v>
      </c>
      <c r="H111" s="78">
        <f>SUMIFS(M110,H110,"○")</f>
        <v>0</v>
      </c>
      <c r="I111" s="105"/>
      <c r="J111" s="106"/>
      <c r="K111" s="77"/>
      <c r="L111" s="78"/>
      <c r="M111" s="78"/>
      <c r="N111" s="79"/>
      <c r="O111" s="80"/>
      <c r="P111" s="81"/>
      <c r="Q111" s="82"/>
    </row>
    <row r="112" spans="1:17" s="12" customFormat="1" ht="18" customHeight="1" thickTop="1" x14ac:dyDescent="0.15">
      <c r="A112" s="20"/>
      <c r="B112" s="101" t="s">
        <v>180</v>
      </c>
      <c r="C112" s="10"/>
      <c r="D112" s="10"/>
      <c r="E112" s="10"/>
      <c r="F112" s="10"/>
      <c r="G112" s="10" t="s">
        <v>31</v>
      </c>
      <c r="H112" s="36"/>
      <c r="I112" s="37" t="s">
        <v>139</v>
      </c>
      <c r="J112" s="75"/>
      <c r="K112" s="44" t="s">
        <v>181</v>
      </c>
      <c r="L112" s="10" t="s">
        <v>64</v>
      </c>
      <c r="M112" s="10">
        <v>2</v>
      </c>
      <c r="N112" s="40" t="s">
        <v>182</v>
      </c>
      <c r="O112" s="51">
        <v>143</v>
      </c>
      <c r="P112" s="84"/>
      <c r="Q112" s="219" t="s">
        <v>183</v>
      </c>
    </row>
    <row r="113" spans="1:17" s="12" customFormat="1" ht="18" customHeight="1" x14ac:dyDescent="0.15">
      <c r="A113" s="20"/>
      <c r="B113" s="91"/>
      <c r="C113" s="68"/>
      <c r="D113" s="68"/>
      <c r="E113" s="68"/>
      <c r="F113" s="202"/>
      <c r="G113" s="203" t="s">
        <v>31</v>
      </c>
      <c r="H113" s="203"/>
      <c r="I113" s="204" t="s">
        <v>184</v>
      </c>
      <c r="J113" s="205"/>
      <c r="K113" s="206" t="s">
        <v>185</v>
      </c>
      <c r="L113" s="202" t="s">
        <v>64</v>
      </c>
      <c r="M113" s="202">
        <v>1</v>
      </c>
      <c r="N113" s="207" t="s">
        <v>60</v>
      </c>
      <c r="O113" s="208" t="s">
        <v>186</v>
      </c>
      <c r="P113" s="209"/>
      <c r="Q113" s="210" t="s">
        <v>183</v>
      </c>
    </row>
    <row r="114" spans="1:17" s="12" customFormat="1" ht="18" customHeight="1" x14ac:dyDescent="0.15">
      <c r="A114" s="20"/>
      <c r="B114" s="91"/>
      <c r="C114" s="10"/>
      <c r="D114" s="10"/>
      <c r="E114" s="10"/>
      <c r="F114" s="14"/>
      <c r="G114" s="211" t="s">
        <v>31</v>
      </c>
      <c r="H114" s="211"/>
      <c r="I114" s="212" t="s">
        <v>184</v>
      </c>
      <c r="J114" s="213"/>
      <c r="K114" s="214" t="s">
        <v>187</v>
      </c>
      <c r="L114" s="14" t="s">
        <v>64</v>
      </c>
      <c r="M114" s="14">
        <v>1</v>
      </c>
      <c r="N114" s="215" t="s">
        <v>60</v>
      </c>
      <c r="O114" s="208" t="s">
        <v>188</v>
      </c>
      <c r="P114" s="216"/>
      <c r="Q114" s="217" t="s">
        <v>183</v>
      </c>
    </row>
    <row r="115" spans="1:17" s="12" customFormat="1" ht="18" customHeight="1" x14ac:dyDescent="0.15">
      <c r="A115" s="20"/>
      <c r="B115" s="91"/>
      <c r="C115" s="10"/>
      <c r="D115" s="10"/>
      <c r="E115" s="10"/>
      <c r="F115" s="10"/>
      <c r="G115" s="36" t="s">
        <v>31</v>
      </c>
      <c r="H115" s="36"/>
      <c r="I115" s="98" t="s">
        <v>184</v>
      </c>
      <c r="J115" s="73"/>
      <c r="K115" s="67" t="s">
        <v>189</v>
      </c>
      <c r="L115" s="68" t="s">
        <v>64</v>
      </c>
      <c r="M115" s="68">
        <v>1</v>
      </c>
      <c r="N115" s="40" t="s">
        <v>60</v>
      </c>
      <c r="O115" s="51">
        <v>128</v>
      </c>
      <c r="P115" s="84"/>
      <c r="Q115" s="219" t="s">
        <v>183</v>
      </c>
    </row>
    <row r="116" spans="1:17" s="12" customFormat="1" ht="18" customHeight="1" x14ac:dyDescent="0.15">
      <c r="A116" s="20"/>
      <c r="B116" s="91"/>
      <c r="C116" s="10"/>
      <c r="D116" s="10"/>
      <c r="E116" s="10"/>
      <c r="F116" s="10"/>
      <c r="G116" s="36" t="s">
        <v>57</v>
      </c>
      <c r="H116" s="36"/>
      <c r="I116" s="98" t="s">
        <v>139</v>
      </c>
      <c r="J116" s="73"/>
      <c r="K116" s="44" t="s">
        <v>191</v>
      </c>
      <c r="L116" s="68" t="s">
        <v>34</v>
      </c>
      <c r="M116" s="10">
        <v>2</v>
      </c>
      <c r="N116" s="40" t="s">
        <v>141</v>
      </c>
      <c r="O116" s="51">
        <v>132</v>
      </c>
      <c r="P116" s="84"/>
      <c r="Q116" s="219" t="s">
        <v>183</v>
      </c>
    </row>
    <row r="117" spans="1:17" s="12" customFormat="1" ht="18" customHeight="1" x14ac:dyDescent="0.15">
      <c r="A117" s="20"/>
      <c r="B117" s="91"/>
      <c r="C117" s="10"/>
      <c r="D117" s="10"/>
      <c r="E117" s="10"/>
      <c r="F117" s="10"/>
      <c r="G117" s="10" t="s">
        <v>66</v>
      </c>
      <c r="H117" s="36" t="s">
        <v>31</v>
      </c>
      <c r="I117" s="37" t="s">
        <v>139</v>
      </c>
      <c r="J117" s="75"/>
      <c r="K117" s="44" t="s">
        <v>192</v>
      </c>
      <c r="L117" s="10" t="s">
        <v>64</v>
      </c>
      <c r="M117" s="10">
        <v>2</v>
      </c>
      <c r="N117" s="40" t="s">
        <v>60</v>
      </c>
      <c r="O117" s="51">
        <v>133</v>
      </c>
      <c r="P117" s="84"/>
      <c r="Q117" s="219" t="s">
        <v>183</v>
      </c>
    </row>
    <row r="118" spans="1:17" s="12" customFormat="1" ht="18" customHeight="1" x14ac:dyDescent="0.15">
      <c r="A118" s="20"/>
      <c r="B118" s="91"/>
      <c r="C118" s="10"/>
      <c r="D118" s="10"/>
      <c r="E118" s="10"/>
      <c r="F118" s="10"/>
      <c r="G118" s="10" t="s">
        <v>66</v>
      </c>
      <c r="H118" s="36" t="s">
        <v>31</v>
      </c>
      <c r="I118" s="37" t="s">
        <v>139</v>
      </c>
      <c r="J118" s="75"/>
      <c r="K118" s="44" t="s">
        <v>193</v>
      </c>
      <c r="L118" s="10" t="s">
        <v>64</v>
      </c>
      <c r="M118" s="10">
        <v>1</v>
      </c>
      <c r="N118" s="46" t="s">
        <v>60</v>
      </c>
      <c r="O118" s="51">
        <v>139</v>
      </c>
      <c r="P118" s="84"/>
      <c r="Q118" s="219" t="s">
        <v>183</v>
      </c>
    </row>
    <row r="119" spans="1:17" s="12" customFormat="1" ht="18" customHeight="1" x14ac:dyDescent="0.15">
      <c r="A119" s="20"/>
      <c r="B119" s="91"/>
      <c r="C119" s="10"/>
      <c r="D119" s="10"/>
      <c r="E119" s="10"/>
      <c r="F119" s="10"/>
      <c r="G119" s="10" t="s">
        <v>66</v>
      </c>
      <c r="H119" s="36"/>
      <c r="I119" s="37" t="s">
        <v>139</v>
      </c>
      <c r="J119" s="75"/>
      <c r="K119" s="44" t="s">
        <v>194</v>
      </c>
      <c r="L119" s="10" t="s">
        <v>92</v>
      </c>
      <c r="M119" s="10">
        <v>1</v>
      </c>
      <c r="N119" s="40" t="s">
        <v>60</v>
      </c>
      <c r="O119" s="51">
        <v>142</v>
      </c>
      <c r="P119" s="84"/>
      <c r="Q119" s="219" t="s">
        <v>183</v>
      </c>
    </row>
    <row r="120" spans="1:17" s="12" customFormat="1" ht="18" customHeight="1" x14ac:dyDescent="0.15">
      <c r="A120" s="20"/>
      <c r="B120" s="91"/>
      <c r="C120" s="10"/>
      <c r="D120" s="10"/>
      <c r="E120" s="10"/>
      <c r="F120" s="10"/>
      <c r="G120" s="10" t="s">
        <v>66</v>
      </c>
      <c r="H120" s="36"/>
      <c r="I120" s="37" t="s">
        <v>139</v>
      </c>
      <c r="J120" s="75"/>
      <c r="K120" s="44" t="s">
        <v>195</v>
      </c>
      <c r="L120" s="10" t="s">
        <v>92</v>
      </c>
      <c r="M120" s="10">
        <v>1</v>
      </c>
      <c r="N120" s="40" t="s">
        <v>60</v>
      </c>
      <c r="O120" s="51">
        <v>144</v>
      </c>
      <c r="P120" s="84"/>
      <c r="Q120" s="219" t="s">
        <v>183</v>
      </c>
    </row>
    <row r="121" spans="1:17" s="12" customFormat="1" ht="18" customHeight="1" x14ac:dyDescent="0.15">
      <c r="A121" s="20"/>
      <c r="B121" s="91"/>
      <c r="C121" s="10"/>
      <c r="D121" s="10"/>
      <c r="E121" s="10"/>
      <c r="F121" s="10"/>
      <c r="G121" s="36" t="s">
        <v>66</v>
      </c>
      <c r="H121" s="36" t="s">
        <v>31</v>
      </c>
      <c r="I121" s="37" t="s">
        <v>139</v>
      </c>
      <c r="J121" s="75"/>
      <c r="K121" s="44" t="s">
        <v>196</v>
      </c>
      <c r="L121" s="10" t="s">
        <v>92</v>
      </c>
      <c r="M121" s="10">
        <v>2</v>
      </c>
      <c r="N121" s="40" t="s">
        <v>60</v>
      </c>
      <c r="O121" s="51">
        <v>145</v>
      </c>
      <c r="P121" s="84"/>
      <c r="Q121" s="219" t="s">
        <v>183</v>
      </c>
    </row>
    <row r="122" spans="1:17" s="12" customFormat="1" ht="18" customHeight="1" x14ac:dyDescent="0.15">
      <c r="A122" s="20"/>
      <c r="B122" s="91"/>
      <c r="C122" s="10"/>
      <c r="D122" s="10"/>
      <c r="E122" s="10"/>
      <c r="F122" s="10"/>
      <c r="G122" s="10" t="s">
        <v>31</v>
      </c>
      <c r="H122" s="36" t="s">
        <v>31</v>
      </c>
      <c r="I122" s="37" t="s">
        <v>139</v>
      </c>
      <c r="J122" s="75"/>
      <c r="K122" s="44" t="s">
        <v>197</v>
      </c>
      <c r="L122" s="10" t="s">
        <v>92</v>
      </c>
      <c r="M122" s="10">
        <v>2</v>
      </c>
      <c r="N122" s="40" t="s">
        <v>60</v>
      </c>
      <c r="O122" s="51">
        <v>147</v>
      </c>
      <c r="P122" s="84"/>
      <c r="Q122" s="219" t="s">
        <v>183</v>
      </c>
    </row>
    <row r="123" spans="1:17" s="12" customFormat="1" ht="18" customHeight="1" x14ac:dyDescent="0.15">
      <c r="A123" s="20"/>
      <c r="B123" s="91"/>
      <c r="C123" s="10"/>
      <c r="D123" s="10"/>
      <c r="E123" s="10"/>
      <c r="F123" s="10"/>
      <c r="G123" s="36" t="s">
        <v>31</v>
      </c>
      <c r="H123" s="36"/>
      <c r="I123" s="37" t="s">
        <v>184</v>
      </c>
      <c r="J123" s="75"/>
      <c r="K123" s="44" t="s">
        <v>198</v>
      </c>
      <c r="L123" s="10" t="s">
        <v>92</v>
      </c>
      <c r="M123" s="10">
        <v>1</v>
      </c>
      <c r="N123" s="46" t="s">
        <v>60</v>
      </c>
      <c r="O123" s="51">
        <v>149</v>
      </c>
      <c r="P123" s="84"/>
      <c r="Q123" s="219" t="s">
        <v>183</v>
      </c>
    </row>
    <row r="124" spans="1:17" s="12" customFormat="1" ht="18" customHeight="1" x14ac:dyDescent="0.15">
      <c r="A124" s="20"/>
      <c r="B124" s="91"/>
      <c r="C124" s="10"/>
      <c r="D124" s="10"/>
      <c r="E124" s="10"/>
      <c r="F124" s="10"/>
      <c r="G124" s="36" t="s">
        <v>31</v>
      </c>
      <c r="H124" s="36"/>
      <c r="I124" s="37" t="s">
        <v>184</v>
      </c>
      <c r="J124" s="75"/>
      <c r="K124" s="44" t="s">
        <v>199</v>
      </c>
      <c r="L124" s="10" t="s">
        <v>90</v>
      </c>
      <c r="M124" s="10">
        <v>1</v>
      </c>
      <c r="N124" s="46" t="s">
        <v>60</v>
      </c>
      <c r="O124" s="51">
        <v>150</v>
      </c>
      <c r="P124" s="84"/>
      <c r="Q124" s="219" t="s">
        <v>183</v>
      </c>
    </row>
    <row r="125" spans="1:17" s="12" customFormat="1" ht="18" customHeight="1" x14ac:dyDescent="0.15">
      <c r="A125" s="20"/>
      <c r="B125" s="91"/>
      <c r="C125" s="10"/>
      <c r="D125" s="10"/>
      <c r="E125" s="10"/>
      <c r="F125" s="10"/>
      <c r="G125" s="10" t="s">
        <v>31</v>
      </c>
      <c r="H125" s="36"/>
      <c r="I125" s="37" t="s">
        <v>184</v>
      </c>
      <c r="J125" s="75"/>
      <c r="K125" s="44" t="s">
        <v>200</v>
      </c>
      <c r="L125" s="10" t="s">
        <v>90</v>
      </c>
      <c r="M125" s="10">
        <v>1</v>
      </c>
      <c r="N125" s="40" t="s">
        <v>60</v>
      </c>
      <c r="O125" s="51">
        <v>152</v>
      </c>
      <c r="P125" s="84"/>
      <c r="Q125" s="219" t="s">
        <v>183</v>
      </c>
    </row>
    <row r="126" spans="1:17" s="12" customFormat="1" ht="18" customHeight="1" x14ac:dyDescent="0.15">
      <c r="A126" s="20"/>
      <c r="B126" s="91"/>
      <c r="C126" s="10"/>
      <c r="D126" s="10"/>
      <c r="E126" s="10"/>
      <c r="F126" s="10"/>
      <c r="G126" s="36" t="s">
        <v>66</v>
      </c>
      <c r="H126" s="36" t="s">
        <v>31</v>
      </c>
      <c r="I126" s="37" t="s">
        <v>139</v>
      </c>
      <c r="J126" s="75"/>
      <c r="K126" s="44" t="s">
        <v>201</v>
      </c>
      <c r="L126" s="10" t="s">
        <v>64</v>
      </c>
      <c r="M126" s="10">
        <v>1</v>
      </c>
      <c r="N126" s="40" t="s">
        <v>80</v>
      </c>
      <c r="O126" s="41">
        <v>154</v>
      </c>
      <c r="P126" s="84"/>
      <c r="Q126" s="219" t="s">
        <v>183</v>
      </c>
    </row>
    <row r="127" spans="1:17" s="12" customFormat="1" ht="18" customHeight="1" x14ac:dyDescent="0.15">
      <c r="A127" s="20"/>
      <c r="B127" s="91"/>
      <c r="C127" s="10"/>
      <c r="D127" s="10"/>
      <c r="E127" s="10"/>
      <c r="F127" s="10"/>
      <c r="G127" s="36" t="s">
        <v>31</v>
      </c>
      <c r="H127" s="36"/>
      <c r="I127" s="37" t="s">
        <v>139</v>
      </c>
      <c r="J127" s="75"/>
      <c r="K127" s="44" t="s">
        <v>202</v>
      </c>
      <c r="L127" s="10" t="s">
        <v>92</v>
      </c>
      <c r="M127" s="10">
        <v>1</v>
      </c>
      <c r="N127" s="40" t="s">
        <v>80</v>
      </c>
      <c r="O127" s="41">
        <v>156</v>
      </c>
      <c r="P127" s="84"/>
      <c r="Q127" s="219" t="s">
        <v>183</v>
      </c>
    </row>
    <row r="128" spans="1:17" s="12" customFormat="1" ht="18" customHeight="1" x14ac:dyDescent="0.15">
      <c r="A128" s="20"/>
      <c r="B128" s="91"/>
      <c r="C128" s="10"/>
      <c r="D128" s="10"/>
      <c r="E128" s="10"/>
      <c r="F128" s="10"/>
      <c r="G128" s="36" t="s">
        <v>31</v>
      </c>
      <c r="H128" s="36"/>
      <c r="I128" s="37" t="s">
        <v>139</v>
      </c>
      <c r="J128" s="75"/>
      <c r="K128" s="44" t="s">
        <v>203</v>
      </c>
      <c r="L128" s="10" t="s">
        <v>90</v>
      </c>
      <c r="M128" s="10">
        <v>1</v>
      </c>
      <c r="N128" s="40" t="s">
        <v>80</v>
      </c>
      <c r="O128" s="41">
        <v>157</v>
      </c>
      <c r="P128" s="84"/>
      <c r="Q128" s="219" t="s">
        <v>183</v>
      </c>
    </row>
    <row r="129" spans="1:20" s="12" customFormat="1" ht="18" customHeight="1" x14ac:dyDescent="0.15">
      <c r="A129" s="20"/>
      <c r="B129" s="91"/>
      <c r="C129" s="10"/>
      <c r="D129" s="10"/>
      <c r="E129" s="10"/>
      <c r="F129" s="10"/>
      <c r="G129" s="36" t="s">
        <v>66</v>
      </c>
      <c r="H129" s="36"/>
      <c r="I129" s="37" t="s">
        <v>139</v>
      </c>
      <c r="J129" s="75"/>
      <c r="K129" s="44" t="s">
        <v>204</v>
      </c>
      <c r="L129" s="10" t="s">
        <v>92</v>
      </c>
      <c r="M129" s="10">
        <v>1</v>
      </c>
      <c r="N129" s="40" t="s">
        <v>80</v>
      </c>
      <c r="O129" s="41">
        <v>158</v>
      </c>
      <c r="P129" s="84"/>
      <c r="Q129" s="219" t="s">
        <v>183</v>
      </c>
    </row>
    <row r="130" spans="1:20" s="12" customFormat="1" ht="18" customHeight="1" x14ac:dyDescent="0.15">
      <c r="A130" s="20"/>
      <c r="B130" s="91"/>
      <c r="C130" s="10"/>
      <c r="D130" s="10"/>
      <c r="E130" s="10"/>
      <c r="F130" s="10"/>
      <c r="G130" s="36" t="s">
        <v>66</v>
      </c>
      <c r="H130" s="36" t="s">
        <v>31</v>
      </c>
      <c r="I130" s="37" t="s">
        <v>139</v>
      </c>
      <c r="J130" s="75"/>
      <c r="K130" s="44" t="s">
        <v>196</v>
      </c>
      <c r="L130" s="10" t="s">
        <v>90</v>
      </c>
      <c r="M130" s="10">
        <v>1</v>
      </c>
      <c r="N130" s="40" t="s">
        <v>80</v>
      </c>
      <c r="O130" s="41">
        <v>159</v>
      </c>
      <c r="P130" s="84"/>
      <c r="Q130" s="219" t="s">
        <v>183</v>
      </c>
    </row>
    <row r="131" spans="1:20" s="12" customFormat="1" ht="18" customHeight="1" x14ac:dyDescent="0.15">
      <c r="A131" s="20"/>
      <c r="B131" s="91"/>
      <c r="C131" s="10"/>
      <c r="D131" s="10"/>
      <c r="E131" s="10"/>
      <c r="F131" s="10"/>
      <c r="G131" s="36" t="s">
        <v>31</v>
      </c>
      <c r="H131" s="36" t="s">
        <v>31</v>
      </c>
      <c r="I131" s="37" t="s">
        <v>139</v>
      </c>
      <c r="J131" s="75"/>
      <c r="K131" s="44" t="s">
        <v>205</v>
      </c>
      <c r="L131" s="10" t="s">
        <v>92</v>
      </c>
      <c r="M131" s="10">
        <v>1</v>
      </c>
      <c r="N131" s="40" t="s">
        <v>80</v>
      </c>
      <c r="O131" s="41">
        <v>160</v>
      </c>
      <c r="P131" s="84"/>
      <c r="Q131" s="219" t="s">
        <v>183</v>
      </c>
    </row>
    <row r="132" spans="1:20" s="12" customFormat="1" ht="18" customHeight="1" x14ac:dyDescent="0.15">
      <c r="A132" s="20"/>
      <c r="B132" s="91"/>
      <c r="C132" s="10"/>
      <c r="D132" s="10"/>
      <c r="E132" s="10"/>
      <c r="F132" s="10"/>
      <c r="G132" s="36" t="s">
        <v>31</v>
      </c>
      <c r="H132" s="36" t="s">
        <v>31</v>
      </c>
      <c r="I132" s="98" t="s">
        <v>139</v>
      </c>
      <c r="J132" s="73"/>
      <c r="K132" s="67" t="s">
        <v>206</v>
      </c>
      <c r="L132" s="68" t="s">
        <v>92</v>
      </c>
      <c r="M132" s="68">
        <v>1</v>
      </c>
      <c r="N132" s="40" t="s">
        <v>80</v>
      </c>
      <c r="O132" s="41">
        <v>164</v>
      </c>
      <c r="P132" s="84"/>
      <c r="Q132" s="219" t="s">
        <v>183</v>
      </c>
    </row>
    <row r="133" spans="1:20" s="12" customFormat="1" ht="18" customHeight="1" x14ac:dyDescent="0.15">
      <c r="A133" s="20"/>
      <c r="B133" s="91"/>
      <c r="C133" s="10"/>
      <c r="D133" s="10"/>
      <c r="E133" s="10"/>
      <c r="F133" s="10"/>
      <c r="G133" s="36" t="s">
        <v>31</v>
      </c>
      <c r="H133" s="36"/>
      <c r="I133" s="98" t="s">
        <v>139</v>
      </c>
      <c r="J133" s="73"/>
      <c r="K133" s="67" t="s">
        <v>207</v>
      </c>
      <c r="L133" s="68" t="s">
        <v>92</v>
      </c>
      <c r="M133" s="68">
        <v>1</v>
      </c>
      <c r="N133" s="46" t="s">
        <v>80</v>
      </c>
      <c r="O133" s="51" t="s">
        <v>208</v>
      </c>
      <c r="P133" s="84"/>
      <c r="Q133" s="219" t="s">
        <v>183</v>
      </c>
    </row>
    <row r="134" spans="1:20" s="12" customFormat="1" ht="18" customHeight="1" x14ac:dyDescent="0.15">
      <c r="A134" s="20"/>
      <c r="B134" s="91"/>
      <c r="C134" s="10" t="s">
        <v>66</v>
      </c>
      <c r="D134" s="10"/>
      <c r="E134" s="10"/>
      <c r="F134" s="10"/>
      <c r="G134" s="10" t="s">
        <v>57</v>
      </c>
      <c r="H134" s="36"/>
      <c r="I134" s="37" t="s">
        <v>162</v>
      </c>
      <c r="J134" s="75"/>
      <c r="K134" s="44" t="s">
        <v>209</v>
      </c>
      <c r="L134" s="10" t="s">
        <v>64</v>
      </c>
      <c r="M134" s="10">
        <v>2</v>
      </c>
      <c r="N134" s="46" t="s">
        <v>97</v>
      </c>
      <c r="O134" s="51">
        <v>447</v>
      </c>
      <c r="P134" s="84"/>
      <c r="Q134" s="219" t="s">
        <v>183</v>
      </c>
    </row>
    <row r="135" spans="1:20" s="12" customFormat="1" ht="18" customHeight="1" x14ac:dyDescent="0.15">
      <c r="A135" s="20"/>
      <c r="B135" s="91"/>
      <c r="C135" s="10" t="s">
        <v>66</v>
      </c>
      <c r="D135" s="10"/>
      <c r="E135" s="10"/>
      <c r="F135" s="10"/>
      <c r="G135" s="36" t="s">
        <v>57</v>
      </c>
      <c r="H135" s="36" t="s">
        <v>31</v>
      </c>
      <c r="I135" s="37" t="s">
        <v>162</v>
      </c>
      <c r="J135" s="75"/>
      <c r="K135" s="44" t="s">
        <v>210</v>
      </c>
      <c r="L135" s="10" t="s">
        <v>64</v>
      </c>
      <c r="M135" s="10">
        <v>2</v>
      </c>
      <c r="N135" s="46" t="s">
        <v>97</v>
      </c>
      <c r="O135" s="51">
        <v>451</v>
      </c>
      <c r="P135" s="84"/>
      <c r="Q135" s="219" t="s">
        <v>183</v>
      </c>
    </row>
    <row r="136" spans="1:20" s="12" customFormat="1" ht="18" customHeight="1" x14ac:dyDescent="0.15">
      <c r="A136" s="20"/>
      <c r="B136" s="91"/>
      <c r="C136" s="10" t="s">
        <v>66</v>
      </c>
      <c r="D136" s="10"/>
      <c r="E136" s="10"/>
      <c r="F136" s="10"/>
      <c r="G136" s="36" t="s">
        <v>57</v>
      </c>
      <c r="H136" s="36"/>
      <c r="I136" s="37" t="s">
        <v>162</v>
      </c>
      <c r="J136" s="75"/>
      <c r="K136" s="44" t="s">
        <v>211</v>
      </c>
      <c r="L136" s="10" t="s">
        <v>64</v>
      </c>
      <c r="M136" s="10">
        <v>2</v>
      </c>
      <c r="N136" s="40" t="s">
        <v>97</v>
      </c>
      <c r="O136" s="51">
        <v>453</v>
      </c>
      <c r="P136" s="84"/>
      <c r="Q136" s="219" t="s">
        <v>183</v>
      </c>
    </row>
    <row r="137" spans="1:20" s="12" customFormat="1" ht="18" customHeight="1" x14ac:dyDescent="0.15">
      <c r="A137" s="20"/>
      <c r="B137" s="91"/>
      <c r="C137" s="68" t="s">
        <v>66</v>
      </c>
      <c r="D137" s="68"/>
      <c r="E137" s="68"/>
      <c r="F137" s="68"/>
      <c r="G137" s="76" t="s">
        <v>57</v>
      </c>
      <c r="H137" s="76"/>
      <c r="I137" s="98" t="s">
        <v>162</v>
      </c>
      <c r="J137" s="73"/>
      <c r="K137" s="67" t="s">
        <v>212</v>
      </c>
      <c r="L137" s="68" t="s">
        <v>64</v>
      </c>
      <c r="M137" s="68">
        <v>2</v>
      </c>
      <c r="N137" s="46" t="s">
        <v>97</v>
      </c>
      <c r="O137" s="51">
        <v>454</v>
      </c>
      <c r="P137" s="69"/>
      <c r="Q137" s="70" t="s">
        <v>183</v>
      </c>
    </row>
    <row r="138" spans="1:20" s="12" customFormat="1" ht="18" customHeight="1" x14ac:dyDescent="0.15">
      <c r="A138" s="20"/>
      <c r="B138" s="91"/>
      <c r="C138" s="10" t="s">
        <v>66</v>
      </c>
      <c r="D138" s="10"/>
      <c r="E138" s="10"/>
      <c r="F138" s="10"/>
      <c r="G138" s="36" t="s">
        <v>57</v>
      </c>
      <c r="H138" s="36" t="s">
        <v>31</v>
      </c>
      <c r="I138" s="98" t="s">
        <v>162</v>
      </c>
      <c r="J138" s="73"/>
      <c r="K138" s="67" t="s">
        <v>213</v>
      </c>
      <c r="L138" s="10" t="s">
        <v>64</v>
      </c>
      <c r="M138" s="68">
        <v>2</v>
      </c>
      <c r="N138" s="40" t="s">
        <v>109</v>
      </c>
      <c r="O138" s="51">
        <v>448</v>
      </c>
      <c r="P138" s="84"/>
      <c r="Q138" s="219" t="s">
        <v>183</v>
      </c>
    </row>
    <row r="139" spans="1:20" s="4" customFormat="1" ht="18" customHeight="1" x14ac:dyDescent="0.15">
      <c r="A139" s="20"/>
      <c r="B139" s="91"/>
      <c r="C139" s="10" t="s">
        <v>66</v>
      </c>
      <c r="D139" s="10"/>
      <c r="E139" s="10"/>
      <c r="F139" s="10"/>
      <c r="G139" s="36" t="s">
        <v>57</v>
      </c>
      <c r="H139" s="36"/>
      <c r="I139" s="98" t="s">
        <v>162</v>
      </c>
      <c r="J139" s="73"/>
      <c r="K139" s="67" t="s">
        <v>214</v>
      </c>
      <c r="L139" s="10" t="s">
        <v>64</v>
      </c>
      <c r="M139" s="68">
        <v>2</v>
      </c>
      <c r="N139" s="40" t="s">
        <v>109</v>
      </c>
      <c r="O139" s="51">
        <v>450</v>
      </c>
      <c r="P139" s="84"/>
      <c r="Q139" s="219" t="s">
        <v>183</v>
      </c>
    </row>
    <row r="140" spans="1:20" s="4" customFormat="1" ht="18" customHeight="1" x14ac:dyDescent="0.15">
      <c r="A140" s="20"/>
      <c r="B140" s="91"/>
      <c r="C140" s="10" t="s">
        <v>66</v>
      </c>
      <c r="D140" s="10"/>
      <c r="E140" s="10"/>
      <c r="F140" s="10"/>
      <c r="G140" s="36" t="s">
        <v>57</v>
      </c>
      <c r="H140" s="36"/>
      <c r="I140" s="98" t="s">
        <v>162</v>
      </c>
      <c r="J140" s="73"/>
      <c r="K140" s="67" t="s">
        <v>215</v>
      </c>
      <c r="L140" s="10" t="s">
        <v>92</v>
      </c>
      <c r="M140" s="68">
        <v>2</v>
      </c>
      <c r="N140" s="40" t="s">
        <v>109</v>
      </c>
      <c r="O140" s="51">
        <v>456</v>
      </c>
      <c r="P140" s="84"/>
      <c r="Q140" s="219" t="s">
        <v>183</v>
      </c>
    </row>
    <row r="141" spans="1:20" s="4" customFormat="1" ht="16.5" customHeight="1" x14ac:dyDescent="0.15">
      <c r="A141" s="20"/>
      <c r="B141" s="91"/>
      <c r="C141" s="10" t="s">
        <v>66</v>
      </c>
      <c r="D141" s="10"/>
      <c r="E141" s="10"/>
      <c r="F141" s="10"/>
      <c r="G141" s="36" t="s">
        <v>57</v>
      </c>
      <c r="H141" s="36" t="s">
        <v>31</v>
      </c>
      <c r="I141" s="98" t="s">
        <v>162</v>
      </c>
      <c r="J141" s="73"/>
      <c r="K141" s="67" t="s">
        <v>216</v>
      </c>
      <c r="L141" s="10" t="s">
        <v>92</v>
      </c>
      <c r="M141" s="68">
        <v>2</v>
      </c>
      <c r="N141" s="40" t="s">
        <v>109</v>
      </c>
      <c r="O141" s="51">
        <v>457</v>
      </c>
      <c r="P141" s="84"/>
      <c r="Q141" s="219" t="s">
        <v>183</v>
      </c>
    </row>
    <row r="142" spans="1:20" s="4" customFormat="1" ht="16.5" customHeight="1" x14ac:dyDescent="0.15">
      <c r="A142" s="19"/>
      <c r="B142" s="109" t="s">
        <v>121</v>
      </c>
      <c r="C142" s="223">
        <f>SUMIFS(M112:M141,C112:C141,"○")</f>
        <v>16</v>
      </c>
      <c r="D142" s="223">
        <f>SUMIFS(M112:M141,D112:D141,"○")</f>
        <v>0</v>
      </c>
      <c r="E142" s="223">
        <f>SUMIFS(M112:M141,E112:E141,"○")</f>
        <v>0</v>
      </c>
      <c r="F142" s="223">
        <f>SUMIFS(M112:M141,F112:F141,"○")</f>
        <v>0</v>
      </c>
      <c r="G142" s="223">
        <f>SUMIFS(M112:M141,G112:G141,"○")</f>
        <v>43</v>
      </c>
      <c r="H142" s="223">
        <f>SUMIFS(M112:M141,H112:H141,"○")</f>
        <v>17</v>
      </c>
      <c r="I142" s="110"/>
      <c r="J142" s="111"/>
      <c r="K142" s="112"/>
      <c r="L142" s="112"/>
      <c r="M142" s="112"/>
      <c r="N142" s="113"/>
      <c r="O142" s="114"/>
      <c r="P142" s="115"/>
      <c r="Q142" s="111"/>
    </row>
    <row r="143" spans="1:20" s="4" customFormat="1" ht="16.5" customHeight="1" x14ac:dyDescent="0.15">
      <c r="A143" s="3"/>
      <c r="B143" s="33"/>
      <c r="C143" s="34"/>
      <c r="D143" s="34"/>
      <c r="E143" s="34"/>
      <c r="F143" s="34"/>
      <c r="G143" s="34"/>
      <c r="H143" s="34"/>
      <c r="I143" s="5"/>
      <c r="J143" s="5"/>
      <c r="K143" s="5"/>
      <c r="L143" s="5"/>
      <c r="M143" s="5"/>
      <c r="N143" s="5"/>
      <c r="O143" s="5"/>
      <c r="P143" s="34"/>
      <c r="Q143" s="35"/>
      <c r="S143" s="4" t="s">
        <v>217</v>
      </c>
    </row>
    <row r="144" spans="1:20" s="4" customFormat="1" ht="16.5" customHeight="1" x14ac:dyDescent="0.15">
      <c r="S144" s="4">
        <f>SUMIFS($M$14:$M$141,$F$14:$F$141,"○",$Q$14:$Q$141,"機械材料・材料力学に関する科目")</f>
        <v>15</v>
      </c>
      <c r="T144" s="4" t="s">
        <v>218</v>
      </c>
    </row>
    <row r="145" spans="1:22" s="4" customFormat="1" x14ac:dyDescent="0.15">
      <c r="A145" s="6"/>
      <c r="B145" s="7" t="s">
        <v>219</v>
      </c>
      <c r="C145" s="7"/>
      <c r="D145" s="7"/>
      <c r="E145" s="7"/>
      <c r="F145" s="8"/>
      <c r="S145" s="4">
        <f>SUMIFS($M$14:$M$141,$F$14:$F$141,"○",$Q$14:$Q$141,"機械工作・生産工学に関する科目")</f>
        <v>2</v>
      </c>
      <c r="T145" s="4" t="s">
        <v>220</v>
      </c>
    </row>
    <row r="146" spans="1:22" s="4" customFormat="1" x14ac:dyDescent="0.15">
      <c r="A146" s="6"/>
      <c r="B146" s="9" t="s">
        <v>221</v>
      </c>
      <c r="C146" s="10">
        <f>SUMIFS($M$14:$M141,$C$14:$C141,"○")</f>
        <v>88</v>
      </c>
      <c r="D146" s="11" t="s">
        <v>222</v>
      </c>
      <c r="E146" s="11">
        <v>62</v>
      </c>
      <c r="F146" s="12" t="s">
        <v>223</v>
      </c>
      <c r="S146" s="4">
        <f>SUMIFS($M$14:$M$141,$F$14:$F$141,"○",$Q$14:$Q$141,"設計工学・機械要素・トライボロジーに関する科目")</f>
        <v>10</v>
      </c>
      <c r="T146" s="12" t="s">
        <v>224</v>
      </c>
    </row>
    <row r="147" spans="1:22" s="4" customFormat="1" x14ac:dyDescent="0.15">
      <c r="A147" s="6"/>
      <c r="B147" s="9" t="s">
        <v>225</v>
      </c>
      <c r="C147" s="10">
        <f>SUMIFS($M$14:$M141,$D$14:$D141,"○")</f>
        <v>66</v>
      </c>
      <c r="D147" s="11" t="s">
        <v>222</v>
      </c>
      <c r="E147" s="11">
        <v>40</v>
      </c>
      <c r="F147" s="12" t="s">
        <v>226</v>
      </c>
      <c r="S147" s="4">
        <f>SUMIFS($M$14:$M$141,$F$14:$F$141,"○",$Q$14:$Q$141,"流体工学に関する科目")</f>
        <v>6</v>
      </c>
      <c r="T147" s="12" t="s">
        <v>54</v>
      </c>
    </row>
    <row r="148" spans="1:22" s="4" customFormat="1" x14ac:dyDescent="0.15">
      <c r="A148" s="6"/>
      <c r="B148" s="9" t="s">
        <v>227</v>
      </c>
      <c r="C148" s="10">
        <f>SUMIFS($M$14:$M141,$E$14:$E141,"○")</f>
        <v>44</v>
      </c>
      <c r="D148" s="11" t="s">
        <v>222</v>
      </c>
      <c r="E148" s="11">
        <v>31</v>
      </c>
      <c r="F148" s="12" t="s">
        <v>228</v>
      </c>
      <c r="S148" s="4">
        <f>SUMIFS($M$14:$M$141,$F$14:$F$141,"○",$Q$14:$Q$141,"熱工学に関する科目")</f>
        <v>6</v>
      </c>
      <c r="T148" s="12" t="s">
        <v>69</v>
      </c>
    </row>
    <row r="149" spans="1:22" s="4" customFormat="1" x14ac:dyDescent="0.15">
      <c r="A149" s="6"/>
      <c r="B149" s="9" t="s">
        <v>229</v>
      </c>
      <c r="C149" s="10">
        <f>SUMIFS($M$14:$M141,$F$14:$F141,"○")</f>
        <v>162</v>
      </c>
      <c r="D149" s="11" t="s">
        <v>222</v>
      </c>
      <c r="E149" s="11">
        <v>62</v>
      </c>
      <c r="F149" s="12" t="s">
        <v>230</v>
      </c>
      <c r="S149" s="4">
        <f>SUMIFS($M$14:$M$141,$F$14:$F$141,"○",$Q$14:$Q$141,"機械力学・制御に関する科目")</f>
        <v>14</v>
      </c>
      <c r="T149" s="12" t="s">
        <v>48</v>
      </c>
    </row>
    <row r="150" spans="1:22" s="4" customFormat="1" x14ac:dyDescent="0.15">
      <c r="A150" s="6"/>
      <c r="B150" s="9" t="s">
        <v>231</v>
      </c>
      <c r="C150" s="10">
        <f>SUMIFS($M$14:$M141,$G$14:$G141,"○")</f>
        <v>100</v>
      </c>
      <c r="D150" s="11" t="s">
        <v>222</v>
      </c>
      <c r="E150" s="11">
        <v>24</v>
      </c>
      <c r="F150" s="12" t="s">
        <v>232</v>
      </c>
      <c r="S150" s="4">
        <f>SUMIFS($M$14:$M$141,$F$14:$F$141,"○",$Q$14:$Q$141,"知能機械学・機械システムに関する科目")</f>
        <v>2</v>
      </c>
      <c r="T150" s="4" t="s">
        <v>233</v>
      </c>
    </row>
    <row r="151" spans="1:22" s="4" customFormat="1" x14ac:dyDescent="0.15">
      <c r="A151" s="6"/>
      <c r="B151" s="9" t="s">
        <v>234</v>
      </c>
      <c r="C151" s="10">
        <f>SUMIFS($M$14:$M141,$H$14:$H141,"○")</f>
        <v>21</v>
      </c>
      <c r="D151" s="11" t="s">
        <v>222</v>
      </c>
      <c r="E151" s="11">
        <v>1</v>
      </c>
      <c r="F151" s="12" t="s">
        <v>235</v>
      </c>
    </row>
    <row r="152" spans="1:22" s="4" customFormat="1" x14ac:dyDescent="0.15">
      <c r="A152" s="6"/>
      <c r="B152" s="13" t="s">
        <v>32</v>
      </c>
      <c r="C152" s="14">
        <f>$C153+$C155</f>
        <v>105</v>
      </c>
      <c r="D152" s="11" t="s">
        <v>236</v>
      </c>
      <c r="E152" s="11">
        <v>40</v>
      </c>
      <c r="F152" s="12" t="s">
        <v>237</v>
      </c>
    </row>
    <row r="153" spans="1:22" s="4" customFormat="1" x14ac:dyDescent="0.15">
      <c r="A153" s="6"/>
      <c r="B153" s="13" t="s">
        <v>238</v>
      </c>
      <c r="C153" s="14">
        <f>SUMIFS($M$14:$M141,$P$14:$P141,"A",$F$14:$F$141,"○")</f>
        <v>55</v>
      </c>
      <c r="D153" s="11" t="s">
        <v>236</v>
      </c>
      <c r="E153" s="11">
        <v>30</v>
      </c>
      <c r="F153" s="12" t="s">
        <v>237</v>
      </c>
    </row>
    <row r="154" spans="1:22" s="4" customFormat="1" x14ac:dyDescent="0.15">
      <c r="A154" s="6"/>
      <c r="B154" s="13" t="s">
        <v>239</v>
      </c>
      <c r="C154" s="14">
        <f>COUNTIF(S144:S150,"&gt;0")</f>
        <v>7</v>
      </c>
      <c r="D154" s="11" t="s">
        <v>236</v>
      </c>
      <c r="E154" s="11">
        <v>4</v>
      </c>
      <c r="F154" s="12" t="s">
        <v>237</v>
      </c>
    </row>
    <row r="155" spans="1:22" s="4" customFormat="1" x14ac:dyDescent="0.15">
      <c r="A155" s="6"/>
      <c r="B155" s="13" t="s">
        <v>240</v>
      </c>
      <c r="C155" s="14">
        <f>SUMIFS($M$14:$M141,$P$14:$P141,"B",$F$14:$F$141,"○")</f>
        <v>50</v>
      </c>
      <c r="D155" s="11" t="s">
        <v>236</v>
      </c>
      <c r="E155" s="11">
        <v>6</v>
      </c>
      <c r="F155" s="12" t="s">
        <v>237</v>
      </c>
    </row>
    <row r="156" spans="1:22" s="4" customFormat="1" x14ac:dyDescent="0.15">
      <c r="A156" s="6"/>
      <c r="B156" s="13" t="s">
        <v>122</v>
      </c>
      <c r="C156" s="14">
        <f>SUMIFS($M$14:$M141,$P$14:$P141,"関連",$G$14:$G$141,"○")</f>
        <v>57</v>
      </c>
      <c r="D156" s="11" t="s">
        <v>236</v>
      </c>
      <c r="E156" s="11">
        <v>4</v>
      </c>
      <c r="F156" s="12" t="s">
        <v>237</v>
      </c>
    </row>
    <row r="157" spans="1:22" s="4" customFormat="1" x14ac:dyDescent="0.15">
      <c r="A157" s="6"/>
      <c r="B157" s="6"/>
      <c r="C157" s="6"/>
      <c r="D157" s="6"/>
      <c r="E157" s="6"/>
      <c r="F157" s="6"/>
    </row>
    <row r="158" spans="1:22" x14ac:dyDescent="0.1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x14ac:dyDescent="0.1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x14ac:dyDescent="0.1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</sheetData>
  <mergeCells count="17">
    <mergeCell ref="B5:C5"/>
    <mergeCell ref="D5:J5"/>
    <mergeCell ref="B6:C6"/>
    <mergeCell ref="D6:J6"/>
    <mergeCell ref="B8:C8"/>
    <mergeCell ref="D8:J8"/>
    <mergeCell ref="P12:Q13"/>
    <mergeCell ref="B9:C9"/>
    <mergeCell ref="D9:J9"/>
    <mergeCell ref="B10:C10"/>
    <mergeCell ref="D10:J10"/>
    <mergeCell ref="M11:Q11"/>
    <mergeCell ref="B12:H12"/>
    <mergeCell ref="I12:L12"/>
    <mergeCell ref="M12:M13"/>
    <mergeCell ref="N12:N13"/>
    <mergeCell ref="O12:O13"/>
  </mergeCells>
  <phoneticPr fontId="1"/>
  <conditionalFormatting sqref="C146:C151">
    <cfRule type="expression" dxfId="5" priority="1">
      <formula>C146&lt;E146</formula>
    </cfRule>
  </conditionalFormatting>
  <pageMargins left="0.98425196850393704" right="0.78740157480314965" top="0.78740157480314965" bottom="0.19685039370078741" header="0.31496062992125984" footer="0.31496062992125984"/>
  <pageSetup paperSize="8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R168"/>
  <sheetViews>
    <sheetView view="pageBreakPreview" topLeftCell="A127" zoomScale="70" zoomScaleNormal="70" zoomScaleSheetLayoutView="70" workbookViewId="0">
      <selection activeCell="C154" sqref="C154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28515625" style="1" customWidth="1"/>
    <col min="9" max="9" width="15.42578125" style="1" customWidth="1"/>
    <col min="10" max="10" width="11.7109375" style="1" customWidth="1"/>
    <col min="11" max="11" width="35" style="1" customWidth="1"/>
    <col min="12" max="12" width="8.42578125" style="1" bestFit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0.140625" style="1" bestFit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7"/>
      <c r="P2" s="197"/>
      <c r="Q2" s="198"/>
    </row>
    <row r="3" spans="1:17" s="4" customFormat="1" ht="17.25" x14ac:dyDescent="0.1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</row>
    <row r="4" spans="1:17" s="19" customFormat="1" x14ac:dyDescent="0.15"/>
    <row r="5" spans="1:17" s="19" customFormat="1" ht="13.5" customHeight="1" x14ac:dyDescent="0.15">
      <c r="B5" s="241" t="s">
        <v>3</v>
      </c>
      <c r="C5" s="242"/>
      <c r="D5" s="243" t="s">
        <v>4</v>
      </c>
      <c r="E5" s="244"/>
      <c r="F5" s="244"/>
      <c r="G5" s="244"/>
      <c r="H5" s="244"/>
      <c r="I5" s="244"/>
      <c r="J5" s="245"/>
      <c r="K5" s="86"/>
    </row>
    <row r="6" spans="1:17" s="19" customFormat="1" ht="14.25" customHeight="1" x14ac:dyDescent="0.15">
      <c r="B6" s="241" t="s">
        <v>5</v>
      </c>
      <c r="C6" s="242"/>
      <c r="D6" s="243" t="s">
        <v>6</v>
      </c>
      <c r="E6" s="244"/>
      <c r="F6" s="244"/>
      <c r="G6" s="244"/>
      <c r="H6" s="244"/>
      <c r="I6" s="244"/>
      <c r="J6" s="245"/>
      <c r="K6" s="86"/>
    </row>
    <row r="7" spans="1:17" s="19" customFormat="1" x14ac:dyDescent="0.15">
      <c r="K7" s="87"/>
    </row>
    <row r="8" spans="1:17" s="19" customFormat="1" ht="13.5" customHeight="1" x14ac:dyDescent="0.15">
      <c r="B8" s="241" t="s">
        <v>7</v>
      </c>
      <c r="C8" s="242"/>
      <c r="D8" s="243" t="s">
        <v>8</v>
      </c>
      <c r="E8" s="244"/>
      <c r="F8" s="244"/>
      <c r="G8" s="244"/>
      <c r="H8" s="244"/>
      <c r="I8" s="244"/>
      <c r="J8" s="245"/>
      <c r="K8" s="86"/>
    </row>
    <row r="9" spans="1:17" s="19" customFormat="1" x14ac:dyDescent="0.15">
      <c r="B9" s="241" t="s">
        <v>9</v>
      </c>
      <c r="C9" s="242"/>
      <c r="D9" s="243" t="s">
        <v>241</v>
      </c>
      <c r="E9" s="244"/>
      <c r="F9" s="244"/>
      <c r="G9" s="244"/>
      <c r="H9" s="244"/>
      <c r="I9" s="244"/>
      <c r="J9" s="245"/>
      <c r="K9" s="86"/>
    </row>
    <row r="10" spans="1:17" s="19" customFormat="1" x14ac:dyDescent="0.15">
      <c r="B10" s="241" t="s">
        <v>11</v>
      </c>
      <c r="C10" s="242"/>
      <c r="D10" s="246">
        <v>4</v>
      </c>
      <c r="E10" s="247"/>
      <c r="F10" s="247"/>
      <c r="G10" s="247"/>
      <c r="H10" s="247"/>
      <c r="I10" s="247"/>
      <c r="J10" s="248"/>
      <c r="K10" s="86"/>
    </row>
    <row r="11" spans="1:17" s="19" customFormat="1" x14ac:dyDescent="0.15">
      <c r="M11" s="249" t="s">
        <v>12</v>
      </c>
      <c r="N11" s="249"/>
      <c r="O11" s="249"/>
      <c r="P11" s="249"/>
      <c r="Q11" s="249"/>
    </row>
    <row r="12" spans="1:17" s="19" customFormat="1" ht="13.5" customHeight="1" x14ac:dyDescent="0.15">
      <c r="B12" s="250" t="s">
        <v>13</v>
      </c>
      <c r="C12" s="251"/>
      <c r="D12" s="251"/>
      <c r="E12" s="251"/>
      <c r="F12" s="251"/>
      <c r="G12" s="251"/>
      <c r="H12" s="252"/>
      <c r="I12" s="253" t="s">
        <v>14</v>
      </c>
      <c r="J12" s="251"/>
      <c r="K12" s="251"/>
      <c r="L12" s="254"/>
      <c r="M12" s="255" t="s">
        <v>15</v>
      </c>
      <c r="N12" s="255" t="s">
        <v>16</v>
      </c>
      <c r="O12" s="257" t="s">
        <v>17</v>
      </c>
      <c r="P12" s="237" t="s">
        <v>18</v>
      </c>
      <c r="Q12" s="238"/>
    </row>
    <row r="13" spans="1:17" s="19" customFormat="1" x14ac:dyDescent="0.15">
      <c r="B13" s="223" t="s">
        <v>19</v>
      </c>
      <c r="C13" s="223" t="s">
        <v>20</v>
      </c>
      <c r="D13" s="223" t="s">
        <v>21</v>
      </c>
      <c r="E13" s="223" t="s">
        <v>22</v>
      </c>
      <c r="F13" s="223" t="s">
        <v>23</v>
      </c>
      <c r="G13" s="221" t="s">
        <v>24</v>
      </c>
      <c r="H13" s="221" t="s">
        <v>25</v>
      </c>
      <c r="I13" s="88" t="s">
        <v>26</v>
      </c>
      <c r="J13" s="89" t="s">
        <v>27</v>
      </c>
      <c r="K13" s="223" t="s">
        <v>28</v>
      </c>
      <c r="L13" s="223" t="s">
        <v>29</v>
      </c>
      <c r="M13" s="256"/>
      <c r="N13" s="256"/>
      <c r="O13" s="258"/>
      <c r="P13" s="239"/>
      <c r="Q13" s="240"/>
    </row>
    <row r="14" spans="1:17" s="20" customFormat="1" ht="18" customHeight="1" x14ac:dyDescent="0.15">
      <c r="B14" s="90" t="s">
        <v>30</v>
      </c>
      <c r="C14" s="10"/>
      <c r="D14" s="10"/>
      <c r="E14" s="10"/>
      <c r="F14" s="10" t="s">
        <v>57</v>
      </c>
      <c r="G14" s="36"/>
      <c r="H14" s="36"/>
      <c r="I14" s="37" t="s">
        <v>32</v>
      </c>
      <c r="J14" s="75"/>
      <c r="K14" s="38" t="s">
        <v>33</v>
      </c>
      <c r="L14" s="10" t="s">
        <v>34</v>
      </c>
      <c r="M14" s="10">
        <v>2</v>
      </c>
      <c r="N14" s="40" t="s">
        <v>35</v>
      </c>
      <c r="O14" s="41">
        <v>173</v>
      </c>
      <c r="P14" s="116" t="s">
        <v>36</v>
      </c>
      <c r="Q14" s="219" t="s">
        <v>242</v>
      </c>
    </row>
    <row r="15" spans="1:17" s="20" customFormat="1" ht="18" customHeight="1" x14ac:dyDescent="0.15">
      <c r="B15" s="91"/>
      <c r="C15" s="10"/>
      <c r="D15" s="10"/>
      <c r="E15" s="10"/>
      <c r="F15" s="10" t="s">
        <v>57</v>
      </c>
      <c r="G15" s="36"/>
      <c r="H15" s="36"/>
      <c r="I15" s="37" t="s">
        <v>32</v>
      </c>
      <c r="J15" s="75"/>
      <c r="K15" s="38" t="s">
        <v>42</v>
      </c>
      <c r="L15" s="10" t="s">
        <v>34</v>
      </c>
      <c r="M15" s="10">
        <v>2</v>
      </c>
      <c r="N15" s="40" t="s">
        <v>39</v>
      </c>
      <c r="O15" s="41">
        <v>179</v>
      </c>
      <c r="P15" s="116" t="s">
        <v>36</v>
      </c>
      <c r="Q15" s="219" t="s">
        <v>242</v>
      </c>
    </row>
    <row r="16" spans="1:17" s="20" customFormat="1" ht="18" customHeight="1" x14ac:dyDescent="0.15">
      <c r="B16" s="91"/>
      <c r="C16" s="10"/>
      <c r="D16" s="10"/>
      <c r="E16" s="10"/>
      <c r="F16" s="10" t="s">
        <v>31</v>
      </c>
      <c r="G16" s="36"/>
      <c r="H16" s="36"/>
      <c r="I16" s="37" t="s">
        <v>32</v>
      </c>
      <c r="J16" s="75"/>
      <c r="K16" s="38" t="s">
        <v>43</v>
      </c>
      <c r="L16" s="39" t="s">
        <v>34</v>
      </c>
      <c r="M16" s="10">
        <v>2</v>
      </c>
      <c r="N16" s="40" t="s">
        <v>39</v>
      </c>
      <c r="O16" s="41">
        <v>180</v>
      </c>
      <c r="P16" s="116" t="s">
        <v>36</v>
      </c>
      <c r="Q16" s="219" t="s">
        <v>242</v>
      </c>
    </row>
    <row r="17" spans="2:17" s="20" customFormat="1" ht="18" customHeight="1" x14ac:dyDescent="0.15">
      <c r="B17" s="91"/>
      <c r="C17" s="10"/>
      <c r="D17" s="10"/>
      <c r="E17" s="10"/>
      <c r="F17" s="10" t="s">
        <v>31</v>
      </c>
      <c r="G17" s="36"/>
      <c r="H17" s="36"/>
      <c r="I17" s="37" t="s">
        <v>30</v>
      </c>
      <c r="J17" s="75"/>
      <c r="K17" s="38" t="s">
        <v>130</v>
      </c>
      <c r="L17" s="39" t="s">
        <v>34</v>
      </c>
      <c r="M17" s="10">
        <v>1</v>
      </c>
      <c r="N17" s="40" t="s">
        <v>46</v>
      </c>
      <c r="O17" s="41">
        <v>184</v>
      </c>
      <c r="P17" s="116" t="s">
        <v>40</v>
      </c>
      <c r="Q17" s="219" t="s">
        <v>243</v>
      </c>
    </row>
    <row r="18" spans="2:17" s="20" customFormat="1" ht="18" customHeight="1" x14ac:dyDescent="0.15">
      <c r="B18" s="91"/>
      <c r="C18" s="10"/>
      <c r="D18" s="10"/>
      <c r="E18" s="10"/>
      <c r="F18" s="10" t="s">
        <v>31</v>
      </c>
      <c r="G18" s="36"/>
      <c r="H18" s="36"/>
      <c r="I18" s="37" t="s">
        <v>75</v>
      </c>
      <c r="J18" s="75"/>
      <c r="K18" s="38" t="s">
        <v>131</v>
      </c>
      <c r="L18" s="39" t="s">
        <v>34</v>
      </c>
      <c r="M18" s="10">
        <v>1</v>
      </c>
      <c r="N18" s="40" t="s">
        <v>46</v>
      </c>
      <c r="O18" s="41">
        <v>185</v>
      </c>
      <c r="P18" s="116" t="s">
        <v>40</v>
      </c>
      <c r="Q18" s="219" t="s">
        <v>244</v>
      </c>
    </row>
    <row r="19" spans="2:17" s="20" customFormat="1" ht="18" customHeight="1" x14ac:dyDescent="0.15">
      <c r="B19" s="91"/>
      <c r="C19" s="10"/>
      <c r="D19" s="10"/>
      <c r="E19" s="10"/>
      <c r="F19" s="10" t="s">
        <v>57</v>
      </c>
      <c r="G19" s="36"/>
      <c r="H19" s="36"/>
      <c r="I19" s="37" t="s">
        <v>75</v>
      </c>
      <c r="J19" s="75"/>
      <c r="K19" s="38" t="s">
        <v>132</v>
      </c>
      <c r="L19" s="39" t="s">
        <v>34</v>
      </c>
      <c r="M19" s="10">
        <v>2</v>
      </c>
      <c r="N19" s="40" t="s">
        <v>46</v>
      </c>
      <c r="O19" s="41">
        <v>187</v>
      </c>
      <c r="P19" s="116" t="s">
        <v>40</v>
      </c>
      <c r="Q19" s="219" t="s">
        <v>245</v>
      </c>
    </row>
    <row r="20" spans="2:17" s="20" customFormat="1" ht="18" customHeight="1" x14ac:dyDescent="0.15">
      <c r="B20" s="91"/>
      <c r="C20" s="10"/>
      <c r="D20" s="10"/>
      <c r="E20" s="10"/>
      <c r="F20" s="10" t="s">
        <v>57</v>
      </c>
      <c r="G20" s="36"/>
      <c r="H20" s="36"/>
      <c r="I20" s="37" t="s">
        <v>75</v>
      </c>
      <c r="J20" s="75"/>
      <c r="K20" s="38" t="s">
        <v>133</v>
      </c>
      <c r="L20" s="39" t="s">
        <v>34</v>
      </c>
      <c r="M20" s="10">
        <v>1</v>
      </c>
      <c r="N20" s="40" t="s">
        <v>46</v>
      </c>
      <c r="O20" s="41">
        <v>189</v>
      </c>
      <c r="P20" s="116" t="s">
        <v>40</v>
      </c>
      <c r="Q20" s="219" t="s">
        <v>246</v>
      </c>
    </row>
    <row r="21" spans="2:17" s="20" customFormat="1" ht="18" customHeight="1" x14ac:dyDescent="0.15">
      <c r="B21" s="91"/>
      <c r="C21" s="10"/>
      <c r="D21" s="10"/>
      <c r="E21" s="10"/>
      <c r="F21" s="10" t="s">
        <v>31</v>
      </c>
      <c r="G21" s="36"/>
      <c r="H21" s="36"/>
      <c r="I21" s="37" t="s">
        <v>32</v>
      </c>
      <c r="J21" s="75"/>
      <c r="K21" s="38" t="s">
        <v>52</v>
      </c>
      <c r="L21" s="39" t="s">
        <v>34</v>
      </c>
      <c r="M21" s="10">
        <v>1</v>
      </c>
      <c r="N21" s="40" t="s">
        <v>46</v>
      </c>
      <c r="O21" s="41">
        <v>197</v>
      </c>
      <c r="P21" s="116" t="s">
        <v>36</v>
      </c>
      <c r="Q21" s="219" t="s">
        <v>242</v>
      </c>
    </row>
    <row r="22" spans="2:17" s="20" customFormat="1" ht="18" customHeight="1" x14ac:dyDescent="0.15">
      <c r="B22" s="91"/>
      <c r="C22" s="10"/>
      <c r="D22" s="10"/>
      <c r="E22" s="10"/>
      <c r="F22" s="10" t="s">
        <v>31</v>
      </c>
      <c r="G22" s="36"/>
      <c r="H22" s="36"/>
      <c r="I22" s="37" t="s">
        <v>32</v>
      </c>
      <c r="J22" s="75"/>
      <c r="K22" s="38" t="s">
        <v>56</v>
      </c>
      <c r="L22" s="39" t="s">
        <v>34</v>
      </c>
      <c r="M22" s="10">
        <v>1</v>
      </c>
      <c r="N22" s="40" t="s">
        <v>46</v>
      </c>
      <c r="O22" s="41">
        <v>200</v>
      </c>
      <c r="P22" s="116" t="s">
        <v>36</v>
      </c>
      <c r="Q22" s="219" t="s">
        <v>242</v>
      </c>
    </row>
    <row r="23" spans="2:17" s="20" customFormat="1" ht="18" customHeight="1" x14ac:dyDescent="0.15">
      <c r="B23" s="91"/>
      <c r="C23" s="10"/>
      <c r="D23" s="10"/>
      <c r="E23" s="10"/>
      <c r="F23" s="10" t="s">
        <v>57</v>
      </c>
      <c r="G23" s="36"/>
      <c r="H23" s="36"/>
      <c r="I23" s="37" t="s">
        <v>32</v>
      </c>
      <c r="J23" s="75"/>
      <c r="K23" s="38" t="s">
        <v>476</v>
      </c>
      <c r="L23" s="39" t="s">
        <v>34</v>
      </c>
      <c r="M23" s="10">
        <v>2</v>
      </c>
      <c r="N23" s="40" t="s">
        <v>46</v>
      </c>
      <c r="O23" s="41">
        <v>201</v>
      </c>
      <c r="P23" s="116" t="s">
        <v>36</v>
      </c>
      <c r="Q23" s="219" t="s">
        <v>242</v>
      </c>
    </row>
    <row r="24" spans="2:17" s="20" customFormat="1" ht="18" customHeight="1" x14ac:dyDescent="0.15">
      <c r="B24" s="91"/>
      <c r="C24" s="10"/>
      <c r="D24" s="10"/>
      <c r="E24" s="10"/>
      <c r="F24" s="10" t="s">
        <v>31</v>
      </c>
      <c r="G24" s="95"/>
      <c r="H24" s="36"/>
      <c r="I24" s="37" t="s">
        <v>30</v>
      </c>
      <c r="J24" s="75"/>
      <c r="K24" s="43" t="s">
        <v>136</v>
      </c>
      <c r="L24" s="39" t="s">
        <v>34</v>
      </c>
      <c r="M24" s="10">
        <v>1</v>
      </c>
      <c r="N24" s="40" t="s">
        <v>60</v>
      </c>
      <c r="O24" s="41">
        <v>204</v>
      </c>
      <c r="P24" s="116" t="s">
        <v>40</v>
      </c>
      <c r="Q24" s="219" t="s">
        <v>244</v>
      </c>
    </row>
    <row r="25" spans="2:17" s="20" customFormat="1" ht="18" customHeight="1" x14ac:dyDescent="0.15">
      <c r="B25" s="91"/>
      <c r="C25" s="10"/>
      <c r="D25" s="10"/>
      <c r="E25" s="10"/>
      <c r="F25" s="10" t="s">
        <v>57</v>
      </c>
      <c r="G25" s="95"/>
      <c r="H25" s="36"/>
      <c r="I25" s="37" t="s">
        <v>30</v>
      </c>
      <c r="J25" s="75"/>
      <c r="K25" s="43" t="s">
        <v>137</v>
      </c>
      <c r="L25" s="117" t="s">
        <v>34</v>
      </c>
      <c r="M25" s="75">
        <v>1</v>
      </c>
      <c r="N25" s="96" t="s">
        <v>60</v>
      </c>
      <c r="O25" s="41">
        <v>206</v>
      </c>
      <c r="P25" s="116" t="s">
        <v>40</v>
      </c>
      <c r="Q25" s="219" t="s">
        <v>245</v>
      </c>
    </row>
    <row r="26" spans="2:17" s="20" customFormat="1" ht="18" customHeight="1" x14ac:dyDescent="0.15">
      <c r="B26" s="91"/>
      <c r="C26" s="10"/>
      <c r="D26" s="10"/>
      <c r="E26" s="10"/>
      <c r="F26" s="10" t="s">
        <v>57</v>
      </c>
      <c r="G26" s="95"/>
      <c r="H26" s="36"/>
      <c r="I26" s="37" t="s">
        <v>30</v>
      </c>
      <c r="J26" s="75"/>
      <c r="K26" s="43" t="s">
        <v>138</v>
      </c>
      <c r="L26" s="117" t="s">
        <v>34</v>
      </c>
      <c r="M26" s="75">
        <v>2</v>
      </c>
      <c r="N26" s="96" t="s">
        <v>60</v>
      </c>
      <c r="O26" s="41">
        <v>207</v>
      </c>
      <c r="P26" s="116" t="s">
        <v>40</v>
      </c>
      <c r="Q26" s="219" t="s">
        <v>247</v>
      </c>
    </row>
    <row r="27" spans="2:17" s="20" customFormat="1" ht="18" customHeight="1" x14ac:dyDescent="0.15">
      <c r="B27" s="91"/>
      <c r="C27" s="10"/>
      <c r="D27" s="10"/>
      <c r="E27" s="10"/>
      <c r="F27" s="10" t="s">
        <v>31</v>
      </c>
      <c r="G27" s="95"/>
      <c r="H27" s="36"/>
      <c r="I27" s="37" t="s">
        <v>32</v>
      </c>
      <c r="J27" s="75"/>
      <c r="K27" s="43" t="s">
        <v>58</v>
      </c>
      <c r="L27" s="75" t="s">
        <v>59</v>
      </c>
      <c r="M27" s="75">
        <v>1</v>
      </c>
      <c r="N27" s="96" t="s">
        <v>60</v>
      </c>
      <c r="O27" s="41">
        <v>209</v>
      </c>
      <c r="P27" s="116" t="s">
        <v>40</v>
      </c>
      <c r="Q27" s="219" t="s">
        <v>248</v>
      </c>
    </row>
    <row r="28" spans="2:17" s="20" customFormat="1" ht="18" customHeight="1" x14ac:dyDescent="0.15">
      <c r="B28" s="91"/>
      <c r="C28" s="10"/>
      <c r="D28" s="10"/>
      <c r="E28" s="10"/>
      <c r="F28" s="10" t="s">
        <v>57</v>
      </c>
      <c r="G28" s="95"/>
      <c r="H28" s="36"/>
      <c r="I28" s="37" t="s">
        <v>75</v>
      </c>
      <c r="J28" s="75"/>
      <c r="K28" s="43" t="s">
        <v>249</v>
      </c>
      <c r="L28" s="117" t="s">
        <v>59</v>
      </c>
      <c r="M28" s="75">
        <v>3</v>
      </c>
      <c r="N28" s="96" t="s">
        <v>60</v>
      </c>
      <c r="O28" s="41">
        <v>221</v>
      </c>
      <c r="P28" s="116" t="s">
        <v>36</v>
      </c>
      <c r="Q28" s="219" t="s">
        <v>242</v>
      </c>
    </row>
    <row r="29" spans="2:17" s="20" customFormat="1" ht="18" customHeight="1" x14ac:dyDescent="0.15">
      <c r="B29" s="91"/>
      <c r="C29" s="10"/>
      <c r="D29" s="10"/>
      <c r="E29" s="10"/>
      <c r="F29" s="10" t="s">
        <v>57</v>
      </c>
      <c r="G29" s="97"/>
      <c r="H29" s="76"/>
      <c r="I29" s="37" t="s">
        <v>75</v>
      </c>
      <c r="J29" s="73"/>
      <c r="K29" s="53" t="s">
        <v>250</v>
      </c>
      <c r="L29" s="54" t="s">
        <v>59</v>
      </c>
      <c r="M29" s="73">
        <v>2</v>
      </c>
      <c r="N29" s="74" t="s">
        <v>60</v>
      </c>
      <c r="O29" s="51">
        <v>222</v>
      </c>
      <c r="P29" s="116" t="s">
        <v>36</v>
      </c>
      <c r="Q29" s="219" t="s">
        <v>242</v>
      </c>
    </row>
    <row r="30" spans="2:17" s="20" customFormat="1" ht="18" customHeight="1" x14ac:dyDescent="0.15">
      <c r="B30" s="91"/>
      <c r="C30" s="10"/>
      <c r="D30" s="10"/>
      <c r="E30" s="10"/>
      <c r="F30" s="10" t="s">
        <v>57</v>
      </c>
      <c r="G30" s="97"/>
      <c r="H30" s="76"/>
      <c r="I30" s="37" t="s">
        <v>75</v>
      </c>
      <c r="J30" s="73"/>
      <c r="K30" s="53" t="s">
        <v>251</v>
      </c>
      <c r="L30" s="54" t="s">
        <v>59</v>
      </c>
      <c r="M30" s="73">
        <v>1</v>
      </c>
      <c r="N30" s="74" t="s">
        <v>60</v>
      </c>
      <c r="O30" s="51">
        <v>223</v>
      </c>
      <c r="P30" s="116" t="s">
        <v>36</v>
      </c>
      <c r="Q30" s="219" t="s">
        <v>242</v>
      </c>
    </row>
    <row r="31" spans="2:17" s="20" customFormat="1" ht="18" customHeight="1" x14ac:dyDescent="0.15">
      <c r="B31" s="91"/>
      <c r="C31" s="10"/>
      <c r="D31" s="10"/>
      <c r="E31" s="10"/>
      <c r="F31" s="10" t="s">
        <v>57</v>
      </c>
      <c r="G31" s="36"/>
      <c r="H31" s="36"/>
      <c r="I31" s="37" t="s">
        <v>75</v>
      </c>
      <c r="J31" s="75"/>
      <c r="K31" s="44" t="s">
        <v>76</v>
      </c>
      <c r="L31" s="54" t="s">
        <v>77</v>
      </c>
      <c r="M31" s="10">
        <v>1</v>
      </c>
      <c r="N31" s="40" t="s">
        <v>60</v>
      </c>
      <c r="O31" s="41">
        <v>224</v>
      </c>
      <c r="P31" s="116" t="s">
        <v>36</v>
      </c>
      <c r="Q31" s="219" t="s">
        <v>242</v>
      </c>
    </row>
    <row r="32" spans="2:17" s="20" customFormat="1" ht="18" customHeight="1" x14ac:dyDescent="0.15">
      <c r="B32" s="91"/>
      <c r="C32" s="10"/>
      <c r="D32" s="10"/>
      <c r="E32" s="10"/>
      <c r="F32" s="10" t="s">
        <v>57</v>
      </c>
      <c r="G32" s="97"/>
      <c r="H32" s="76"/>
      <c r="I32" s="98" t="s">
        <v>75</v>
      </c>
      <c r="J32" s="73"/>
      <c r="K32" s="70" t="s">
        <v>78</v>
      </c>
      <c r="L32" s="54" t="s">
        <v>77</v>
      </c>
      <c r="M32" s="73">
        <v>2</v>
      </c>
      <c r="N32" s="74" t="s">
        <v>60</v>
      </c>
      <c r="O32" s="51">
        <v>225</v>
      </c>
      <c r="P32" s="116" t="s">
        <v>36</v>
      </c>
      <c r="Q32" s="219" t="s">
        <v>242</v>
      </c>
    </row>
    <row r="33" spans="2:17" s="20" customFormat="1" ht="18" customHeight="1" x14ac:dyDescent="0.15">
      <c r="B33" s="91"/>
      <c r="C33" s="10"/>
      <c r="D33" s="10"/>
      <c r="E33" s="10"/>
      <c r="F33" s="10" t="s">
        <v>57</v>
      </c>
      <c r="G33" s="36"/>
      <c r="H33" s="36"/>
      <c r="I33" s="37" t="s">
        <v>75</v>
      </c>
      <c r="J33" s="75"/>
      <c r="K33" s="38" t="s">
        <v>252</v>
      </c>
      <c r="L33" s="54" t="s">
        <v>59</v>
      </c>
      <c r="M33" s="10">
        <v>8</v>
      </c>
      <c r="N33" s="40" t="s">
        <v>253</v>
      </c>
      <c r="O33" s="41">
        <v>226</v>
      </c>
      <c r="P33" s="116" t="s">
        <v>36</v>
      </c>
      <c r="Q33" s="219" t="s">
        <v>242</v>
      </c>
    </row>
    <row r="34" spans="2:17" s="20" customFormat="1" ht="18" customHeight="1" x14ac:dyDescent="0.15">
      <c r="B34" s="91"/>
      <c r="C34" s="10"/>
      <c r="D34" s="10"/>
      <c r="E34" s="10"/>
      <c r="F34" s="10" t="s">
        <v>31</v>
      </c>
      <c r="G34" s="95"/>
      <c r="H34" s="36"/>
      <c r="I34" s="37" t="s">
        <v>30</v>
      </c>
      <c r="J34" s="75"/>
      <c r="K34" s="43" t="s">
        <v>81</v>
      </c>
      <c r="L34" s="10" t="s">
        <v>59</v>
      </c>
      <c r="M34" s="10">
        <v>2</v>
      </c>
      <c r="N34" s="40" t="s">
        <v>80</v>
      </c>
      <c r="O34" s="41">
        <v>231</v>
      </c>
      <c r="P34" s="116" t="s">
        <v>40</v>
      </c>
      <c r="Q34" s="219" t="s">
        <v>248</v>
      </c>
    </row>
    <row r="35" spans="2:17" s="20" customFormat="1" ht="18" customHeight="1" x14ac:dyDescent="0.15">
      <c r="B35" s="91"/>
      <c r="C35" s="10"/>
      <c r="D35" s="10"/>
      <c r="E35" s="10"/>
      <c r="F35" s="10" t="s">
        <v>66</v>
      </c>
      <c r="G35" s="95"/>
      <c r="H35" s="36"/>
      <c r="I35" s="37" t="s">
        <v>30</v>
      </c>
      <c r="J35" s="75"/>
      <c r="K35" s="43" t="s">
        <v>82</v>
      </c>
      <c r="L35" s="10" t="s">
        <v>59</v>
      </c>
      <c r="M35" s="10">
        <v>2</v>
      </c>
      <c r="N35" s="40" t="s">
        <v>80</v>
      </c>
      <c r="O35" s="41">
        <v>233</v>
      </c>
      <c r="P35" s="116" t="s">
        <v>40</v>
      </c>
      <c r="Q35" s="219" t="s">
        <v>254</v>
      </c>
    </row>
    <row r="36" spans="2:17" s="20" customFormat="1" ht="18" customHeight="1" x14ac:dyDescent="0.15">
      <c r="B36" s="91"/>
      <c r="C36" s="10" t="s">
        <v>66</v>
      </c>
      <c r="D36" s="10" t="s">
        <v>66</v>
      </c>
      <c r="E36" s="10" t="s">
        <v>66</v>
      </c>
      <c r="F36" s="10" t="s">
        <v>66</v>
      </c>
      <c r="G36" s="36"/>
      <c r="H36" s="36"/>
      <c r="I36" s="37" t="s">
        <v>30</v>
      </c>
      <c r="J36" s="75"/>
      <c r="K36" s="44" t="s">
        <v>96</v>
      </c>
      <c r="L36" s="73" t="s">
        <v>64</v>
      </c>
      <c r="M36" s="10">
        <v>6</v>
      </c>
      <c r="N36" s="40" t="s">
        <v>97</v>
      </c>
      <c r="O36" s="41">
        <v>469</v>
      </c>
      <c r="P36" s="116" t="s">
        <v>36</v>
      </c>
      <c r="Q36" s="219" t="s">
        <v>242</v>
      </c>
    </row>
    <row r="37" spans="2:17" s="20" customFormat="1" ht="18" customHeight="1" x14ac:dyDescent="0.15">
      <c r="B37" s="91"/>
      <c r="C37" s="10" t="s">
        <v>66</v>
      </c>
      <c r="D37" s="10" t="s">
        <v>66</v>
      </c>
      <c r="E37" s="10" t="s">
        <v>66</v>
      </c>
      <c r="F37" s="68" t="s">
        <v>66</v>
      </c>
      <c r="G37" s="97"/>
      <c r="H37" s="76"/>
      <c r="I37" s="98" t="s">
        <v>30</v>
      </c>
      <c r="J37" s="73"/>
      <c r="K37" s="53" t="s">
        <v>98</v>
      </c>
      <c r="L37" s="73" t="s">
        <v>64</v>
      </c>
      <c r="M37" s="73">
        <v>2</v>
      </c>
      <c r="N37" s="74" t="s">
        <v>97</v>
      </c>
      <c r="O37" s="51">
        <v>470</v>
      </c>
      <c r="P37" s="116" t="s">
        <v>36</v>
      </c>
      <c r="Q37" s="219" t="s">
        <v>242</v>
      </c>
    </row>
    <row r="38" spans="2:17" s="20" customFormat="1" ht="18" customHeight="1" x14ac:dyDescent="0.15">
      <c r="B38" s="91"/>
      <c r="C38" s="10" t="s">
        <v>66</v>
      </c>
      <c r="D38" s="10" t="s">
        <v>66</v>
      </c>
      <c r="E38" s="10" t="s">
        <v>66</v>
      </c>
      <c r="F38" s="10" t="s">
        <v>66</v>
      </c>
      <c r="G38" s="36"/>
      <c r="H38" s="36"/>
      <c r="I38" s="37" t="s">
        <v>30</v>
      </c>
      <c r="J38" s="75"/>
      <c r="K38" s="38" t="s">
        <v>99</v>
      </c>
      <c r="L38" s="10" t="s">
        <v>64</v>
      </c>
      <c r="M38" s="10">
        <v>2</v>
      </c>
      <c r="N38" s="40" t="s">
        <v>97</v>
      </c>
      <c r="O38" s="41">
        <v>471</v>
      </c>
      <c r="P38" s="116" t="s">
        <v>36</v>
      </c>
      <c r="Q38" s="219" t="s">
        <v>242</v>
      </c>
    </row>
    <row r="39" spans="2:17" s="20" customFormat="1" ht="18" customHeight="1" x14ac:dyDescent="0.15">
      <c r="B39" s="91"/>
      <c r="C39" s="10" t="s">
        <v>66</v>
      </c>
      <c r="D39" s="10" t="s">
        <v>66</v>
      </c>
      <c r="E39" s="10" t="s">
        <v>66</v>
      </c>
      <c r="F39" s="10" t="s">
        <v>66</v>
      </c>
      <c r="G39" s="36"/>
      <c r="H39" s="36"/>
      <c r="I39" s="37" t="s">
        <v>30</v>
      </c>
      <c r="J39" s="75"/>
      <c r="K39" s="38" t="s">
        <v>100</v>
      </c>
      <c r="L39" s="10" t="s">
        <v>64</v>
      </c>
      <c r="M39" s="10">
        <v>2</v>
      </c>
      <c r="N39" s="46" t="s">
        <v>97</v>
      </c>
      <c r="O39" s="41">
        <v>474</v>
      </c>
      <c r="P39" s="116" t="s">
        <v>36</v>
      </c>
      <c r="Q39" s="219" t="s">
        <v>242</v>
      </c>
    </row>
    <row r="40" spans="2:17" s="20" customFormat="1" ht="18" customHeight="1" x14ac:dyDescent="0.15">
      <c r="B40" s="91"/>
      <c r="C40" s="10" t="s">
        <v>57</v>
      </c>
      <c r="D40" s="10" t="s">
        <v>57</v>
      </c>
      <c r="E40" s="10" t="s">
        <v>57</v>
      </c>
      <c r="F40" s="10" t="s">
        <v>57</v>
      </c>
      <c r="G40" s="36"/>
      <c r="H40" s="36"/>
      <c r="I40" s="37" t="s">
        <v>30</v>
      </c>
      <c r="J40" s="75"/>
      <c r="K40" s="38" t="s">
        <v>104</v>
      </c>
      <c r="L40" s="39" t="s">
        <v>92</v>
      </c>
      <c r="M40" s="10">
        <v>2</v>
      </c>
      <c r="N40" s="46" t="s">
        <v>97</v>
      </c>
      <c r="O40" s="41">
        <v>489</v>
      </c>
      <c r="P40" s="116" t="s">
        <v>40</v>
      </c>
      <c r="Q40" s="219" t="s">
        <v>254</v>
      </c>
    </row>
    <row r="41" spans="2:17" s="20" customFormat="1" ht="18" customHeight="1" x14ac:dyDescent="0.15">
      <c r="B41" s="91"/>
      <c r="C41" s="10" t="s">
        <v>57</v>
      </c>
      <c r="D41" s="10" t="s">
        <v>57</v>
      </c>
      <c r="E41" s="10" t="s">
        <v>57</v>
      </c>
      <c r="F41" s="10" t="s">
        <v>57</v>
      </c>
      <c r="G41" s="36"/>
      <c r="H41" s="76"/>
      <c r="I41" s="37" t="s">
        <v>30</v>
      </c>
      <c r="J41" s="75"/>
      <c r="K41" s="38" t="s">
        <v>106</v>
      </c>
      <c r="L41" s="39" t="s">
        <v>92</v>
      </c>
      <c r="M41" s="10">
        <v>2</v>
      </c>
      <c r="N41" s="46" t="s">
        <v>97</v>
      </c>
      <c r="O41" s="51">
        <v>490</v>
      </c>
      <c r="P41" s="116" t="s">
        <v>40</v>
      </c>
      <c r="Q41" s="219" t="s">
        <v>248</v>
      </c>
    </row>
    <row r="42" spans="2:17" s="20" customFormat="1" ht="18" customHeight="1" x14ac:dyDescent="0.15">
      <c r="B42" s="91"/>
      <c r="C42" s="10" t="s">
        <v>66</v>
      </c>
      <c r="D42" s="10" t="s">
        <v>66</v>
      </c>
      <c r="E42" s="10" t="s">
        <v>66</v>
      </c>
      <c r="F42" s="10" t="s">
        <v>66</v>
      </c>
      <c r="G42" s="36"/>
      <c r="H42" s="76"/>
      <c r="I42" s="37" t="s">
        <v>30</v>
      </c>
      <c r="J42" s="75"/>
      <c r="K42" s="38" t="s">
        <v>108</v>
      </c>
      <c r="L42" s="10" t="s">
        <v>64</v>
      </c>
      <c r="M42" s="10">
        <v>2</v>
      </c>
      <c r="N42" s="46" t="s">
        <v>109</v>
      </c>
      <c r="O42" s="51">
        <v>472</v>
      </c>
      <c r="P42" s="116" t="s">
        <v>36</v>
      </c>
      <c r="Q42" s="219" t="s">
        <v>242</v>
      </c>
    </row>
    <row r="43" spans="2:17" s="20" customFormat="1" ht="18" customHeight="1" x14ac:dyDescent="0.15">
      <c r="B43" s="91"/>
      <c r="C43" s="10" t="s">
        <v>57</v>
      </c>
      <c r="D43" s="10" t="s">
        <v>57</v>
      </c>
      <c r="E43" s="10" t="s">
        <v>57</v>
      </c>
      <c r="F43" s="10" t="s">
        <v>57</v>
      </c>
      <c r="G43" s="95"/>
      <c r="H43" s="36"/>
      <c r="I43" s="37" t="s">
        <v>255</v>
      </c>
      <c r="J43" s="75"/>
      <c r="K43" s="43" t="s">
        <v>259</v>
      </c>
      <c r="L43" s="117" t="s">
        <v>256</v>
      </c>
      <c r="M43" s="75">
        <v>2</v>
      </c>
      <c r="N43" s="96" t="s">
        <v>257</v>
      </c>
      <c r="O43" s="41" t="s">
        <v>186</v>
      </c>
      <c r="P43" s="116" t="s">
        <v>40</v>
      </c>
      <c r="Q43" s="219" t="s">
        <v>248</v>
      </c>
    </row>
    <row r="44" spans="2:17" s="20" customFormat="1" ht="18" customHeight="1" x14ac:dyDescent="0.15">
      <c r="B44" s="91"/>
      <c r="C44" s="10" t="s">
        <v>57</v>
      </c>
      <c r="D44" s="10" t="s">
        <v>57</v>
      </c>
      <c r="E44" s="10" t="s">
        <v>57</v>
      </c>
      <c r="F44" s="10" t="s">
        <v>57</v>
      </c>
      <c r="G44" s="36"/>
      <c r="H44" s="76"/>
      <c r="I44" s="37" t="s">
        <v>30</v>
      </c>
      <c r="J44" s="75"/>
      <c r="K44" s="38" t="s">
        <v>117</v>
      </c>
      <c r="L44" s="39" t="s">
        <v>92</v>
      </c>
      <c r="M44" s="10">
        <v>2</v>
      </c>
      <c r="N44" s="40" t="s">
        <v>109</v>
      </c>
      <c r="O44" s="51">
        <v>491</v>
      </c>
      <c r="P44" s="116" t="s">
        <v>40</v>
      </c>
      <c r="Q44" s="219" t="s">
        <v>254</v>
      </c>
    </row>
    <row r="45" spans="2:17" s="20" customFormat="1" ht="18" customHeight="1" x14ac:dyDescent="0.15">
      <c r="B45" s="91"/>
      <c r="C45" s="10" t="s">
        <v>57</v>
      </c>
      <c r="D45" s="10" t="s">
        <v>57</v>
      </c>
      <c r="E45" s="10" t="s">
        <v>57</v>
      </c>
      <c r="F45" s="68" t="s">
        <v>57</v>
      </c>
      <c r="G45" s="97"/>
      <c r="H45" s="76"/>
      <c r="I45" s="98" t="s">
        <v>30</v>
      </c>
      <c r="J45" s="73"/>
      <c r="K45" s="53" t="s">
        <v>119</v>
      </c>
      <c r="L45" s="54" t="s">
        <v>92</v>
      </c>
      <c r="M45" s="73">
        <v>2</v>
      </c>
      <c r="N45" s="74" t="s">
        <v>109</v>
      </c>
      <c r="O45" s="51">
        <v>492</v>
      </c>
      <c r="P45" s="116" t="s">
        <v>40</v>
      </c>
      <c r="Q45" s="219" t="s">
        <v>243</v>
      </c>
    </row>
    <row r="46" spans="2:17" s="20" customFormat="1" ht="18" customHeight="1" x14ac:dyDescent="0.15">
      <c r="B46" s="91"/>
      <c r="C46" s="10" t="s">
        <v>57</v>
      </c>
      <c r="D46" s="10" t="s">
        <v>57</v>
      </c>
      <c r="E46" s="10" t="s">
        <v>57</v>
      </c>
      <c r="F46" s="68" t="s">
        <v>57</v>
      </c>
      <c r="G46" s="97"/>
      <c r="H46" s="76"/>
      <c r="I46" s="98" t="s">
        <v>30</v>
      </c>
      <c r="J46" s="73"/>
      <c r="K46" s="53" t="s">
        <v>120</v>
      </c>
      <c r="L46" s="54" t="s">
        <v>92</v>
      </c>
      <c r="M46" s="73">
        <v>2</v>
      </c>
      <c r="N46" s="74" t="s">
        <v>109</v>
      </c>
      <c r="O46" s="51">
        <v>493</v>
      </c>
      <c r="P46" s="116" t="s">
        <v>40</v>
      </c>
      <c r="Q46" s="219" t="s">
        <v>260</v>
      </c>
    </row>
    <row r="47" spans="2:17" s="20" customFormat="1" ht="18" customHeight="1" x14ac:dyDescent="0.15">
      <c r="B47" s="91"/>
      <c r="C47" s="10" t="s">
        <v>57</v>
      </c>
      <c r="D47" s="10" t="s">
        <v>57</v>
      </c>
      <c r="E47" s="10" t="s">
        <v>57</v>
      </c>
      <c r="F47" s="68" t="s">
        <v>57</v>
      </c>
      <c r="G47" s="97"/>
      <c r="H47" s="76"/>
      <c r="I47" s="98" t="s">
        <v>30</v>
      </c>
      <c r="J47" s="73"/>
      <c r="K47" s="53" t="s">
        <v>168</v>
      </c>
      <c r="L47" s="54" t="s">
        <v>92</v>
      </c>
      <c r="M47" s="73">
        <v>2</v>
      </c>
      <c r="N47" s="74" t="s">
        <v>169</v>
      </c>
      <c r="O47" s="51" t="s">
        <v>170</v>
      </c>
      <c r="P47" s="116" t="s">
        <v>40</v>
      </c>
      <c r="Q47" s="219" t="s">
        <v>261</v>
      </c>
    </row>
    <row r="48" spans="2:17" s="20" customFormat="1" ht="18" customHeight="1" x14ac:dyDescent="0.15">
      <c r="B48" s="92"/>
      <c r="C48" s="10" t="s">
        <v>57</v>
      </c>
      <c r="D48" s="10" t="s">
        <v>57</v>
      </c>
      <c r="E48" s="10" t="s">
        <v>57</v>
      </c>
      <c r="F48" s="68" t="s">
        <v>57</v>
      </c>
      <c r="G48" s="95"/>
      <c r="H48" s="36"/>
      <c r="I48" s="37" t="s">
        <v>30</v>
      </c>
      <c r="J48" s="75"/>
      <c r="K48" s="43" t="s">
        <v>171</v>
      </c>
      <c r="L48" s="117" t="s">
        <v>92</v>
      </c>
      <c r="M48" s="75">
        <v>2</v>
      </c>
      <c r="N48" s="74" t="s">
        <v>169</v>
      </c>
      <c r="O48" s="51" t="s">
        <v>172</v>
      </c>
      <c r="P48" s="116" t="s">
        <v>40</v>
      </c>
      <c r="Q48" s="219" t="s">
        <v>262</v>
      </c>
    </row>
    <row r="49" spans="2:17" s="20" customFormat="1" ht="18" customHeight="1" x14ac:dyDescent="0.15">
      <c r="B49" s="92"/>
      <c r="C49" s="10" t="s">
        <v>57</v>
      </c>
      <c r="D49" s="10" t="s">
        <v>57</v>
      </c>
      <c r="E49" s="10" t="s">
        <v>57</v>
      </c>
      <c r="F49" s="68" t="s">
        <v>57</v>
      </c>
      <c r="G49" s="97"/>
      <c r="H49" s="76"/>
      <c r="I49" s="98" t="s">
        <v>30</v>
      </c>
      <c r="J49" s="73"/>
      <c r="K49" s="53" t="s">
        <v>173</v>
      </c>
      <c r="L49" s="54" t="s">
        <v>92</v>
      </c>
      <c r="M49" s="73">
        <v>2</v>
      </c>
      <c r="N49" s="74" t="s">
        <v>169</v>
      </c>
      <c r="O49" s="51" t="s">
        <v>174</v>
      </c>
      <c r="P49" s="116" t="s">
        <v>40</v>
      </c>
      <c r="Q49" s="219" t="s">
        <v>254</v>
      </c>
    </row>
    <row r="50" spans="2:17" s="20" customFormat="1" ht="18" customHeight="1" x14ac:dyDescent="0.15">
      <c r="B50" s="92"/>
      <c r="C50" s="10" t="s">
        <v>57</v>
      </c>
      <c r="D50" s="10" t="s">
        <v>57</v>
      </c>
      <c r="E50" s="10" t="s">
        <v>57</v>
      </c>
      <c r="F50" s="10" t="s">
        <v>57</v>
      </c>
      <c r="G50" s="36"/>
      <c r="H50" s="36"/>
      <c r="I50" s="37" t="s">
        <v>30</v>
      </c>
      <c r="J50" s="75"/>
      <c r="K50" s="38" t="s">
        <v>175</v>
      </c>
      <c r="L50" s="39" t="s">
        <v>92</v>
      </c>
      <c r="M50" s="10">
        <v>2</v>
      </c>
      <c r="N50" s="74" t="s">
        <v>169</v>
      </c>
      <c r="O50" s="41" t="s">
        <v>176</v>
      </c>
      <c r="P50" s="116" t="s">
        <v>40</v>
      </c>
      <c r="Q50" s="219" t="s">
        <v>258</v>
      </c>
    </row>
    <row r="51" spans="2:17" s="19" customFormat="1" ht="18" customHeight="1" thickBot="1" x14ac:dyDescent="0.2">
      <c r="B51" s="99" t="s">
        <v>121</v>
      </c>
      <c r="C51" s="222">
        <f>SUMIFS(M14:M50,C14:C50,"○")</f>
        <v>34</v>
      </c>
      <c r="D51" s="222">
        <f>SUMIFS(M14:M50,D14:D50,"○")</f>
        <v>34</v>
      </c>
      <c r="E51" s="222">
        <f>SUMIFS(M14:M50,E14:E50,"○")</f>
        <v>34</v>
      </c>
      <c r="F51" s="222">
        <f>SUMIFS(M14:M50,F14:F50,"○")</f>
        <v>75</v>
      </c>
      <c r="G51" s="222">
        <f>SUMIFS(M14:M50,G14:G50,"○")</f>
        <v>0</v>
      </c>
      <c r="H51" s="222">
        <f>SUMIFS(M14:M50,H14:H50,"○")</f>
        <v>0</v>
      </c>
      <c r="I51" s="100"/>
      <c r="J51" s="220"/>
      <c r="K51" s="55"/>
      <c r="L51" s="222"/>
      <c r="M51" s="222"/>
      <c r="N51" s="56"/>
      <c r="O51" s="57"/>
      <c r="P51" s="58"/>
      <c r="Q51" s="59"/>
    </row>
    <row r="52" spans="2:17" s="20" customFormat="1" ht="18" customHeight="1" thickTop="1" x14ac:dyDescent="0.15">
      <c r="B52" s="101" t="s">
        <v>122</v>
      </c>
      <c r="C52" s="62"/>
      <c r="D52" s="62"/>
      <c r="E52" s="62"/>
      <c r="F52" s="62" t="s">
        <v>57</v>
      </c>
      <c r="G52" s="102" t="s">
        <v>57</v>
      </c>
      <c r="H52" s="102"/>
      <c r="I52" s="103" t="s">
        <v>263</v>
      </c>
      <c r="J52" s="104"/>
      <c r="K52" s="83" t="s">
        <v>264</v>
      </c>
      <c r="L52" s="62" t="s">
        <v>265</v>
      </c>
      <c r="M52" s="62">
        <v>2</v>
      </c>
      <c r="N52" s="63" t="s">
        <v>266</v>
      </c>
      <c r="O52" s="64">
        <v>175</v>
      </c>
      <c r="P52" s="65" t="s">
        <v>124</v>
      </c>
      <c r="Q52" s="66" t="s">
        <v>129</v>
      </c>
    </row>
    <row r="53" spans="2:17" s="20" customFormat="1" ht="18" customHeight="1" x14ac:dyDescent="0.15">
      <c r="B53" s="91"/>
      <c r="C53" s="68"/>
      <c r="D53" s="68"/>
      <c r="E53" s="68"/>
      <c r="F53" s="68" t="s">
        <v>31</v>
      </c>
      <c r="G53" s="76" t="s">
        <v>57</v>
      </c>
      <c r="H53" s="76"/>
      <c r="I53" s="98" t="s">
        <v>32</v>
      </c>
      <c r="J53" s="73"/>
      <c r="K53" s="67" t="s">
        <v>38</v>
      </c>
      <c r="L53" s="68" t="s">
        <v>34</v>
      </c>
      <c r="M53" s="68">
        <v>1</v>
      </c>
      <c r="N53" s="46" t="s">
        <v>39</v>
      </c>
      <c r="O53" s="51">
        <v>177</v>
      </c>
      <c r="P53" s="69" t="s">
        <v>124</v>
      </c>
      <c r="Q53" s="219" t="s">
        <v>267</v>
      </c>
    </row>
    <row r="54" spans="2:17" s="20" customFormat="1" ht="18" customHeight="1" x14ac:dyDescent="0.15">
      <c r="B54" s="91"/>
      <c r="C54" s="68"/>
      <c r="D54" s="68"/>
      <c r="E54" s="68"/>
      <c r="F54" s="68" t="s">
        <v>31</v>
      </c>
      <c r="G54" s="76" t="s">
        <v>57</v>
      </c>
      <c r="H54" s="76"/>
      <c r="I54" s="98" t="s">
        <v>32</v>
      </c>
      <c r="J54" s="73"/>
      <c r="K54" s="67" t="s">
        <v>126</v>
      </c>
      <c r="L54" s="68" t="s">
        <v>34</v>
      </c>
      <c r="M54" s="68">
        <v>1</v>
      </c>
      <c r="N54" s="46" t="s">
        <v>46</v>
      </c>
      <c r="O54" s="51">
        <v>182</v>
      </c>
      <c r="P54" s="69" t="s">
        <v>124</v>
      </c>
      <c r="Q54" s="219" t="s">
        <v>125</v>
      </c>
    </row>
    <row r="55" spans="2:17" s="20" customFormat="1" ht="18" customHeight="1" x14ac:dyDescent="0.15">
      <c r="B55" s="91"/>
      <c r="C55" s="68"/>
      <c r="D55" s="68"/>
      <c r="E55" s="68"/>
      <c r="F55" s="68" t="s">
        <v>31</v>
      </c>
      <c r="G55" s="76" t="s">
        <v>57</v>
      </c>
      <c r="H55" s="76" t="s">
        <v>31</v>
      </c>
      <c r="I55" s="98" t="s">
        <v>50</v>
      </c>
      <c r="J55" s="73"/>
      <c r="K55" s="67" t="s">
        <v>128</v>
      </c>
      <c r="L55" s="68" t="s">
        <v>64</v>
      </c>
      <c r="M55" s="68">
        <v>1</v>
      </c>
      <c r="N55" s="46" t="s">
        <v>46</v>
      </c>
      <c r="O55" s="51">
        <v>183</v>
      </c>
      <c r="P55" s="69" t="s">
        <v>124</v>
      </c>
      <c r="Q55" s="219" t="s">
        <v>125</v>
      </c>
    </row>
    <row r="56" spans="2:17" s="20" customFormat="1" ht="18" customHeight="1" x14ac:dyDescent="0.15">
      <c r="B56" s="91"/>
      <c r="C56" s="68"/>
      <c r="D56" s="68"/>
      <c r="E56" s="68"/>
      <c r="F56" s="68" t="s">
        <v>31</v>
      </c>
      <c r="G56" s="76" t="s">
        <v>57</v>
      </c>
      <c r="H56" s="76"/>
      <c r="I56" s="98" t="s">
        <v>44</v>
      </c>
      <c r="J56" s="73"/>
      <c r="K56" s="67" t="s">
        <v>45</v>
      </c>
      <c r="L56" s="68" t="s">
        <v>34</v>
      </c>
      <c r="M56" s="68">
        <v>1</v>
      </c>
      <c r="N56" s="46" t="s">
        <v>46</v>
      </c>
      <c r="O56" s="51">
        <v>191</v>
      </c>
      <c r="P56" s="69" t="s">
        <v>124</v>
      </c>
      <c r="Q56" s="219" t="s">
        <v>267</v>
      </c>
    </row>
    <row r="57" spans="2:17" s="20" customFormat="1" ht="18" customHeight="1" x14ac:dyDescent="0.15">
      <c r="B57" s="91"/>
      <c r="C57" s="68"/>
      <c r="D57" s="68"/>
      <c r="E57" s="68"/>
      <c r="F57" s="68" t="s">
        <v>31</v>
      </c>
      <c r="G57" s="76" t="s">
        <v>57</v>
      </c>
      <c r="H57" s="76"/>
      <c r="I57" s="98" t="s">
        <v>32</v>
      </c>
      <c r="J57" s="73"/>
      <c r="K57" s="67" t="s">
        <v>47</v>
      </c>
      <c r="L57" s="68" t="s">
        <v>34</v>
      </c>
      <c r="M57" s="68">
        <v>1</v>
      </c>
      <c r="N57" s="46" t="s">
        <v>46</v>
      </c>
      <c r="O57" s="51">
        <v>192</v>
      </c>
      <c r="P57" s="69" t="s">
        <v>124</v>
      </c>
      <c r="Q57" s="219" t="s">
        <v>267</v>
      </c>
    </row>
    <row r="58" spans="2:17" s="20" customFormat="1" ht="18" customHeight="1" x14ac:dyDescent="0.15">
      <c r="B58" s="91"/>
      <c r="C58" s="68"/>
      <c r="D58" s="68"/>
      <c r="E58" s="68"/>
      <c r="F58" s="68" t="s">
        <v>31</v>
      </c>
      <c r="G58" s="76" t="s">
        <v>57</v>
      </c>
      <c r="H58" s="76"/>
      <c r="I58" s="98" t="s">
        <v>32</v>
      </c>
      <c r="J58" s="73"/>
      <c r="K58" s="67" t="s">
        <v>49</v>
      </c>
      <c r="L58" s="68" t="s">
        <v>34</v>
      </c>
      <c r="M58" s="68">
        <v>2</v>
      </c>
      <c r="N58" s="46" t="s">
        <v>46</v>
      </c>
      <c r="O58" s="51">
        <v>193</v>
      </c>
      <c r="P58" s="69" t="s">
        <v>124</v>
      </c>
      <c r="Q58" s="219" t="s">
        <v>267</v>
      </c>
    </row>
    <row r="59" spans="2:17" s="20" customFormat="1" ht="18" customHeight="1" x14ac:dyDescent="0.15">
      <c r="B59" s="91"/>
      <c r="C59" s="68"/>
      <c r="D59" s="68"/>
      <c r="E59" s="68"/>
      <c r="F59" s="68" t="s">
        <v>31</v>
      </c>
      <c r="G59" s="76" t="s">
        <v>57</v>
      </c>
      <c r="H59" s="76"/>
      <c r="I59" s="98" t="s">
        <v>50</v>
      </c>
      <c r="J59" s="73"/>
      <c r="K59" s="67" t="s">
        <v>51</v>
      </c>
      <c r="L59" s="68" t="s">
        <v>34</v>
      </c>
      <c r="M59" s="68">
        <v>1</v>
      </c>
      <c r="N59" s="46" t="s">
        <v>46</v>
      </c>
      <c r="O59" s="51">
        <v>195</v>
      </c>
      <c r="P59" s="69" t="s">
        <v>124</v>
      </c>
      <c r="Q59" s="219" t="s">
        <v>267</v>
      </c>
    </row>
    <row r="60" spans="2:17" s="20" customFormat="1" ht="18" customHeight="1" x14ac:dyDescent="0.15">
      <c r="B60" s="91"/>
      <c r="C60" s="68"/>
      <c r="D60" s="68"/>
      <c r="E60" s="68"/>
      <c r="F60" s="68" t="s">
        <v>31</v>
      </c>
      <c r="G60" s="76" t="s">
        <v>57</v>
      </c>
      <c r="H60" s="76"/>
      <c r="I60" s="98" t="s">
        <v>32</v>
      </c>
      <c r="J60" s="73"/>
      <c r="K60" s="67" t="s">
        <v>53</v>
      </c>
      <c r="L60" s="68" t="s">
        <v>34</v>
      </c>
      <c r="M60" s="68">
        <v>1</v>
      </c>
      <c r="N60" s="46" t="s">
        <v>46</v>
      </c>
      <c r="O60" s="51">
        <v>198</v>
      </c>
      <c r="P60" s="69" t="s">
        <v>124</v>
      </c>
      <c r="Q60" s="219" t="s">
        <v>267</v>
      </c>
    </row>
    <row r="61" spans="2:17" s="20" customFormat="1" ht="18" customHeight="1" x14ac:dyDescent="0.15">
      <c r="B61" s="91"/>
      <c r="C61" s="68"/>
      <c r="D61" s="68"/>
      <c r="E61" s="68"/>
      <c r="F61" s="68" t="s">
        <v>31</v>
      </c>
      <c r="G61" s="76" t="s">
        <v>57</v>
      </c>
      <c r="H61" s="76"/>
      <c r="I61" s="98" t="s">
        <v>32</v>
      </c>
      <c r="J61" s="73"/>
      <c r="K61" s="67" t="s">
        <v>55</v>
      </c>
      <c r="L61" s="68" t="s">
        <v>34</v>
      </c>
      <c r="M61" s="68">
        <v>1</v>
      </c>
      <c r="N61" s="46" t="s">
        <v>46</v>
      </c>
      <c r="O61" s="51">
        <v>199</v>
      </c>
      <c r="P61" s="69" t="s">
        <v>124</v>
      </c>
      <c r="Q61" s="219" t="s">
        <v>125</v>
      </c>
    </row>
    <row r="62" spans="2:17" s="20" customFormat="1" ht="18" customHeight="1" x14ac:dyDescent="0.15">
      <c r="B62" s="92"/>
      <c r="C62" s="68"/>
      <c r="D62" s="68"/>
      <c r="E62" s="68"/>
      <c r="F62" s="10" t="s">
        <v>57</v>
      </c>
      <c r="G62" s="36" t="s">
        <v>57</v>
      </c>
      <c r="H62" s="36"/>
      <c r="I62" s="37" t="s">
        <v>30</v>
      </c>
      <c r="J62" s="75"/>
      <c r="K62" s="44" t="s">
        <v>134</v>
      </c>
      <c r="L62" s="10" t="s">
        <v>64</v>
      </c>
      <c r="M62" s="10">
        <v>1</v>
      </c>
      <c r="N62" s="46" t="s">
        <v>60</v>
      </c>
      <c r="O62" s="41">
        <v>202</v>
      </c>
      <c r="P62" s="69" t="s">
        <v>124</v>
      </c>
      <c r="Q62" s="219" t="s">
        <v>129</v>
      </c>
    </row>
    <row r="63" spans="2:17" s="20" customFormat="1" ht="18" customHeight="1" x14ac:dyDescent="0.15">
      <c r="B63" s="92"/>
      <c r="C63" s="68"/>
      <c r="D63" s="68"/>
      <c r="E63" s="68"/>
      <c r="F63" s="10" t="s">
        <v>57</v>
      </c>
      <c r="G63" s="36" t="s">
        <v>57</v>
      </c>
      <c r="H63" s="36"/>
      <c r="I63" s="37" t="s">
        <v>30</v>
      </c>
      <c r="J63" s="75"/>
      <c r="K63" s="44" t="s">
        <v>135</v>
      </c>
      <c r="L63" s="10" t="s">
        <v>64</v>
      </c>
      <c r="M63" s="10">
        <v>1</v>
      </c>
      <c r="N63" s="46" t="s">
        <v>60</v>
      </c>
      <c r="O63" s="41">
        <v>203</v>
      </c>
      <c r="P63" s="69" t="s">
        <v>124</v>
      </c>
      <c r="Q63" s="219" t="s">
        <v>129</v>
      </c>
    </row>
    <row r="64" spans="2:17" s="20" customFormat="1" ht="18" customHeight="1" x14ac:dyDescent="0.15">
      <c r="B64" s="92"/>
      <c r="C64" s="68"/>
      <c r="D64" s="68"/>
      <c r="E64" s="68"/>
      <c r="F64" s="10" t="s">
        <v>31</v>
      </c>
      <c r="G64" s="36" t="s">
        <v>57</v>
      </c>
      <c r="H64" s="76"/>
      <c r="I64" s="37" t="s">
        <v>30</v>
      </c>
      <c r="J64" s="75"/>
      <c r="K64" s="38" t="s">
        <v>61</v>
      </c>
      <c r="L64" s="10" t="s">
        <v>59</v>
      </c>
      <c r="M64" s="10">
        <v>1</v>
      </c>
      <c r="N64" s="46" t="s">
        <v>60</v>
      </c>
      <c r="O64" s="51">
        <v>210</v>
      </c>
      <c r="P64" s="69" t="s">
        <v>124</v>
      </c>
      <c r="Q64" s="219" t="s">
        <v>125</v>
      </c>
    </row>
    <row r="65" spans="2:17" s="20" customFormat="1" ht="18" customHeight="1" x14ac:dyDescent="0.15">
      <c r="B65" s="92"/>
      <c r="C65" s="68"/>
      <c r="D65" s="68"/>
      <c r="E65" s="68"/>
      <c r="F65" s="10" t="s">
        <v>31</v>
      </c>
      <c r="G65" s="36" t="s">
        <v>57</v>
      </c>
      <c r="H65" s="36"/>
      <c r="I65" s="37" t="s">
        <v>30</v>
      </c>
      <c r="J65" s="75"/>
      <c r="K65" s="44" t="s">
        <v>62</v>
      </c>
      <c r="L65" s="10" t="s">
        <v>59</v>
      </c>
      <c r="M65" s="10">
        <v>1</v>
      </c>
      <c r="N65" s="40" t="s">
        <v>60</v>
      </c>
      <c r="O65" s="41">
        <v>212</v>
      </c>
      <c r="P65" s="69" t="s">
        <v>124</v>
      </c>
      <c r="Q65" s="219" t="s">
        <v>125</v>
      </c>
    </row>
    <row r="66" spans="2:17" s="20" customFormat="1" ht="18" customHeight="1" x14ac:dyDescent="0.15">
      <c r="B66" s="92"/>
      <c r="C66" s="68"/>
      <c r="D66" s="68"/>
      <c r="E66" s="68"/>
      <c r="F66" s="10" t="s">
        <v>31</v>
      </c>
      <c r="G66" s="36" t="s">
        <v>57</v>
      </c>
      <c r="H66" s="76"/>
      <c r="I66" s="37" t="s">
        <v>30</v>
      </c>
      <c r="J66" s="75"/>
      <c r="K66" s="38" t="s">
        <v>63</v>
      </c>
      <c r="L66" s="10" t="s">
        <v>64</v>
      </c>
      <c r="M66" s="10">
        <v>2</v>
      </c>
      <c r="N66" s="46" t="s">
        <v>60</v>
      </c>
      <c r="O66" s="51">
        <v>213</v>
      </c>
      <c r="P66" s="69" t="s">
        <v>124</v>
      </c>
      <c r="Q66" s="219" t="s">
        <v>125</v>
      </c>
    </row>
    <row r="67" spans="2:17" s="20" customFormat="1" ht="18" customHeight="1" x14ac:dyDescent="0.15">
      <c r="B67" s="92"/>
      <c r="C67" s="68"/>
      <c r="D67" s="68"/>
      <c r="E67" s="68"/>
      <c r="F67" s="10" t="s">
        <v>66</v>
      </c>
      <c r="G67" s="36" t="s">
        <v>57</v>
      </c>
      <c r="H67" s="36"/>
      <c r="I67" s="37" t="s">
        <v>30</v>
      </c>
      <c r="J67" s="75"/>
      <c r="K67" s="38" t="s">
        <v>67</v>
      </c>
      <c r="L67" s="10" t="s">
        <v>64</v>
      </c>
      <c r="M67" s="10">
        <v>1</v>
      </c>
      <c r="N67" s="40" t="s">
        <v>60</v>
      </c>
      <c r="O67" s="41">
        <v>215</v>
      </c>
      <c r="P67" s="69" t="s">
        <v>124</v>
      </c>
      <c r="Q67" s="219" t="s">
        <v>125</v>
      </c>
    </row>
    <row r="68" spans="2:17" s="20" customFormat="1" ht="18" customHeight="1" x14ac:dyDescent="0.15">
      <c r="B68" s="92"/>
      <c r="C68" s="68"/>
      <c r="D68" s="68"/>
      <c r="E68" s="68"/>
      <c r="F68" s="10" t="s">
        <v>66</v>
      </c>
      <c r="G68" s="36" t="s">
        <v>57</v>
      </c>
      <c r="H68" s="36"/>
      <c r="I68" s="37" t="s">
        <v>30</v>
      </c>
      <c r="J68" s="75"/>
      <c r="K68" s="38" t="s">
        <v>68</v>
      </c>
      <c r="L68" s="10" t="s">
        <v>64</v>
      </c>
      <c r="M68" s="10">
        <v>2</v>
      </c>
      <c r="N68" s="46" t="s">
        <v>60</v>
      </c>
      <c r="O68" s="41">
        <v>216</v>
      </c>
      <c r="P68" s="69" t="s">
        <v>124</v>
      </c>
      <c r="Q68" s="219" t="s">
        <v>125</v>
      </c>
    </row>
    <row r="69" spans="2:17" s="20" customFormat="1" ht="18" customHeight="1" x14ac:dyDescent="0.15">
      <c r="B69" s="92"/>
      <c r="C69" s="68"/>
      <c r="D69" s="68"/>
      <c r="E69" s="68"/>
      <c r="F69" s="10" t="s">
        <v>31</v>
      </c>
      <c r="G69" s="36" t="s">
        <v>57</v>
      </c>
      <c r="H69" s="76"/>
      <c r="I69" s="37" t="s">
        <v>30</v>
      </c>
      <c r="J69" s="75"/>
      <c r="K69" s="38" t="s">
        <v>70</v>
      </c>
      <c r="L69" s="10" t="s">
        <v>59</v>
      </c>
      <c r="M69" s="10">
        <v>2</v>
      </c>
      <c r="N69" s="46" t="s">
        <v>60</v>
      </c>
      <c r="O69" s="51">
        <v>218</v>
      </c>
      <c r="P69" s="69" t="s">
        <v>124</v>
      </c>
      <c r="Q69" s="219" t="s">
        <v>125</v>
      </c>
    </row>
    <row r="70" spans="2:17" s="20" customFormat="1" ht="18" customHeight="1" x14ac:dyDescent="0.15">
      <c r="B70" s="92"/>
      <c r="C70" s="68"/>
      <c r="D70" s="68"/>
      <c r="E70" s="68"/>
      <c r="F70" s="10" t="s">
        <v>31</v>
      </c>
      <c r="G70" s="36" t="s">
        <v>57</v>
      </c>
      <c r="H70" s="36"/>
      <c r="I70" s="37" t="s">
        <v>32</v>
      </c>
      <c r="J70" s="75"/>
      <c r="K70" s="38" t="s">
        <v>71</v>
      </c>
      <c r="L70" s="39" t="s">
        <v>34</v>
      </c>
      <c r="M70" s="10">
        <v>1</v>
      </c>
      <c r="N70" s="40" t="s">
        <v>60</v>
      </c>
      <c r="O70" s="41">
        <v>220</v>
      </c>
      <c r="P70" s="69" t="s">
        <v>124</v>
      </c>
      <c r="Q70" s="219" t="s">
        <v>125</v>
      </c>
    </row>
    <row r="71" spans="2:17" s="20" customFormat="1" ht="18" customHeight="1" x14ac:dyDescent="0.15">
      <c r="B71" s="91"/>
      <c r="C71" s="10"/>
      <c r="D71" s="10"/>
      <c r="E71" s="10"/>
      <c r="F71" s="10" t="s">
        <v>31</v>
      </c>
      <c r="G71" s="10" t="s">
        <v>31</v>
      </c>
      <c r="H71" s="95"/>
      <c r="I71" s="37" t="s">
        <v>139</v>
      </c>
      <c r="J71" s="75"/>
      <c r="K71" s="219" t="s">
        <v>140</v>
      </c>
      <c r="L71" s="75" t="s">
        <v>92</v>
      </c>
      <c r="M71" s="75">
        <v>3</v>
      </c>
      <c r="N71" s="96" t="s">
        <v>141</v>
      </c>
      <c r="O71" s="41" t="s">
        <v>142</v>
      </c>
      <c r="P71" s="84" t="s">
        <v>124</v>
      </c>
      <c r="Q71" s="219" t="s">
        <v>143</v>
      </c>
    </row>
    <row r="72" spans="2:17" s="20" customFormat="1" ht="18" customHeight="1" x14ac:dyDescent="0.15">
      <c r="B72" s="91"/>
      <c r="C72" s="10"/>
      <c r="D72" s="10"/>
      <c r="E72" s="10"/>
      <c r="F72" s="36" t="s">
        <v>31</v>
      </c>
      <c r="G72" s="36" t="s">
        <v>31</v>
      </c>
      <c r="H72" s="36"/>
      <c r="I72" s="37" t="s">
        <v>184</v>
      </c>
      <c r="J72" s="75"/>
      <c r="K72" s="44" t="s">
        <v>187</v>
      </c>
      <c r="L72" s="10" t="s">
        <v>64</v>
      </c>
      <c r="M72" s="10">
        <v>1</v>
      </c>
      <c r="N72" s="40" t="s">
        <v>60</v>
      </c>
      <c r="O72" s="51" t="s">
        <v>188</v>
      </c>
      <c r="P72" s="84" t="s">
        <v>124</v>
      </c>
      <c r="Q72" s="219" t="s">
        <v>143</v>
      </c>
    </row>
    <row r="73" spans="2:17" s="20" customFormat="1" ht="18" customHeight="1" x14ac:dyDescent="0.15">
      <c r="B73" s="91"/>
      <c r="C73" s="68"/>
      <c r="D73" s="68"/>
      <c r="E73" s="68"/>
      <c r="F73" s="68" t="s">
        <v>57</v>
      </c>
      <c r="G73" s="76" t="s">
        <v>57</v>
      </c>
      <c r="H73" s="76"/>
      <c r="I73" s="98" t="s">
        <v>30</v>
      </c>
      <c r="J73" s="73"/>
      <c r="K73" s="67" t="s">
        <v>144</v>
      </c>
      <c r="L73" s="68" t="s">
        <v>64</v>
      </c>
      <c r="M73" s="68">
        <v>1</v>
      </c>
      <c r="N73" s="46" t="s">
        <v>80</v>
      </c>
      <c r="O73" s="51">
        <v>227</v>
      </c>
      <c r="P73" s="69" t="s">
        <v>124</v>
      </c>
      <c r="Q73" s="219" t="s">
        <v>125</v>
      </c>
    </row>
    <row r="74" spans="2:17" s="20" customFormat="1" ht="18" customHeight="1" x14ac:dyDescent="0.15">
      <c r="B74" s="91"/>
      <c r="C74" s="68"/>
      <c r="D74" s="68"/>
      <c r="E74" s="68"/>
      <c r="F74" s="68" t="s">
        <v>31</v>
      </c>
      <c r="G74" s="76" t="s">
        <v>57</v>
      </c>
      <c r="H74" s="76" t="s">
        <v>31</v>
      </c>
      <c r="I74" s="98" t="s">
        <v>50</v>
      </c>
      <c r="J74" s="73"/>
      <c r="K74" s="67" t="s">
        <v>145</v>
      </c>
      <c r="L74" s="68" t="s">
        <v>64</v>
      </c>
      <c r="M74" s="68">
        <v>1</v>
      </c>
      <c r="N74" s="46" t="s">
        <v>80</v>
      </c>
      <c r="O74" s="51">
        <v>228</v>
      </c>
      <c r="P74" s="69" t="s">
        <v>124</v>
      </c>
      <c r="Q74" s="219" t="s">
        <v>125</v>
      </c>
    </row>
    <row r="75" spans="2:17" s="20" customFormat="1" ht="18" customHeight="1" x14ac:dyDescent="0.15">
      <c r="B75" s="91"/>
      <c r="C75" s="68"/>
      <c r="D75" s="68"/>
      <c r="E75" s="68"/>
      <c r="F75" s="68" t="s">
        <v>57</v>
      </c>
      <c r="G75" s="76" t="s">
        <v>57</v>
      </c>
      <c r="H75" s="76"/>
      <c r="I75" s="98" t="s">
        <v>30</v>
      </c>
      <c r="J75" s="73"/>
      <c r="K75" s="67" t="s">
        <v>146</v>
      </c>
      <c r="L75" s="68" t="s">
        <v>64</v>
      </c>
      <c r="M75" s="68">
        <v>1</v>
      </c>
      <c r="N75" s="46" t="s">
        <v>80</v>
      </c>
      <c r="O75" s="51">
        <v>229</v>
      </c>
      <c r="P75" s="69" t="s">
        <v>124</v>
      </c>
      <c r="Q75" s="219" t="s">
        <v>129</v>
      </c>
    </row>
    <row r="76" spans="2:17" s="20" customFormat="1" ht="18" customHeight="1" x14ac:dyDescent="0.15">
      <c r="B76" s="91"/>
      <c r="C76" s="68"/>
      <c r="D76" s="68"/>
      <c r="E76" s="68"/>
      <c r="F76" s="68" t="s">
        <v>57</v>
      </c>
      <c r="G76" s="76" t="s">
        <v>57</v>
      </c>
      <c r="H76" s="76"/>
      <c r="I76" s="98" t="s">
        <v>30</v>
      </c>
      <c r="J76" s="73"/>
      <c r="K76" s="67" t="s">
        <v>147</v>
      </c>
      <c r="L76" s="68" t="s">
        <v>64</v>
      </c>
      <c r="M76" s="68">
        <v>1</v>
      </c>
      <c r="N76" s="46" t="s">
        <v>80</v>
      </c>
      <c r="O76" s="51">
        <v>230</v>
      </c>
      <c r="P76" s="69" t="s">
        <v>124</v>
      </c>
      <c r="Q76" s="219" t="s">
        <v>129</v>
      </c>
    </row>
    <row r="77" spans="2:17" s="20" customFormat="1" ht="18" customHeight="1" x14ac:dyDescent="0.15">
      <c r="B77" s="91"/>
      <c r="C77" s="68"/>
      <c r="D77" s="68"/>
      <c r="E77" s="68"/>
      <c r="F77" s="68" t="s">
        <v>31</v>
      </c>
      <c r="G77" s="76" t="s">
        <v>57</v>
      </c>
      <c r="H77" s="76"/>
      <c r="I77" s="98" t="s">
        <v>30</v>
      </c>
      <c r="J77" s="73"/>
      <c r="K77" s="71" t="s">
        <v>83</v>
      </c>
      <c r="L77" s="68" t="s">
        <v>59</v>
      </c>
      <c r="M77" s="68">
        <v>1</v>
      </c>
      <c r="N77" s="46" t="s">
        <v>80</v>
      </c>
      <c r="O77" s="51">
        <v>235</v>
      </c>
      <c r="P77" s="69" t="s">
        <v>124</v>
      </c>
      <c r="Q77" s="219" t="s">
        <v>125</v>
      </c>
    </row>
    <row r="78" spans="2:17" s="20" customFormat="1" ht="18" customHeight="1" x14ac:dyDescent="0.15">
      <c r="B78" s="91"/>
      <c r="C78" s="68"/>
      <c r="D78" s="68"/>
      <c r="E78" s="68"/>
      <c r="F78" s="68" t="s">
        <v>31</v>
      </c>
      <c r="G78" s="76" t="s">
        <v>57</v>
      </c>
      <c r="H78" s="76"/>
      <c r="I78" s="98" t="s">
        <v>30</v>
      </c>
      <c r="J78" s="73"/>
      <c r="K78" s="44" t="s">
        <v>84</v>
      </c>
      <c r="L78" s="68" t="s">
        <v>59</v>
      </c>
      <c r="M78" s="68">
        <v>1</v>
      </c>
      <c r="N78" s="46" t="s">
        <v>80</v>
      </c>
      <c r="O78" s="51">
        <v>237</v>
      </c>
      <c r="P78" s="69" t="s">
        <v>124</v>
      </c>
      <c r="Q78" s="219" t="s">
        <v>125</v>
      </c>
    </row>
    <row r="79" spans="2:17" s="20" customFormat="1" ht="18" customHeight="1" x14ac:dyDescent="0.15">
      <c r="B79" s="91"/>
      <c r="C79" s="68"/>
      <c r="D79" s="68"/>
      <c r="E79" s="68"/>
      <c r="F79" s="68" t="s">
        <v>31</v>
      </c>
      <c r="G79" s="76" t="s">
        <v>57</v>
      </c>
      <c r="H79" s="76"/>
      <c r="I79" s="98" t="s">
        <v>30</v>
      </c>
      <c r="J79" s="73"/>
      <c r="K79" s="71" t="s">
        <v>85</v>
      </c>
      <c r="L79" s="68" t="s">
        <v>64</v>
      </c>
      <c r="M79" s="68">
        <v>1</v>
      </c>
      <c r="N79" s="46" t="s">
        <v>80</v>
      </c>
      <c r="O79" s="51">
        <v>238</v>
      </c>
      <c r="P79" s="69" t="s">
        <v>124</v>
      </c>
      <c r="Q79" s="219" t="s">
        <v>125</v>
      </c>
    </row>
    <row r="80" spans="2:17" s="20" customFormat="1" ht="18" customHeight="1" x14ac:dyDescent="0.15">
      <c r="B80" s="91"/>
      <c r="C80" s="68"/>
      <c r="D80" s="68"/>
      <c r="E80" s="68"/>
      <c r="F80" s="10" t="s">
        <v>66</v>
      </c>
      <c r="G80" s="36" t="s">
        <v>57</v>
      </c>
      <c r="H80" s="76"/>
      <c r="I80" s="37" t="s">
        <v>30</v>
      </c>
      <c r="J80" s="75"/>
      <c r="K80" s="44" t="s">
        <v>86</v>
      </c>
      <c r="L80" s="10" t="s">
        <v>59</v>
      </c>
      <c r="M80" s="10">
        <v>1</v>
      </c>
      <c r="N80" s="46" t="s">
        <v>80</v>
      </c>
      <c r="O80" s="51">
        <v>239</v>
      </c>
      <c r="P80" s="69" t="s">
        <v>124</v>
      </c>
      <c r="Q80" s="219" t="s">
        <v>125</v>
      </c>
    </row>
    <row r="81" spans="2:17" s="20" customFormat="1" ht="18" customHeight="1" x14ac:dyDescent="0.15">
      <c r="B81" s="91"/>
      <c r="C81" s="68"/>
      <c r="D81" s="68"/>
      <c r="E81" s="68"/>
      <c r="F81" s="68" t="s">
        <v>31</v>
      </c>
      <c r="G81" s="76" t="s">
        <v>57</v>
      </c>
      <c r="H81" s="76"/>
      <c r="I81" s="37" t="s">
        <v>30</v>
      </c>
      <c r="J81" s="73"/>
      <c r="K81" s="71" t="s">
        <v>87</v>
      </c>
      <c r="L81" s="68" t="s">
        <v>59</v>
      </c>
      <c r="M81" s="68">
        <v>1</v>
      </c>
      <c r="N81" s="46" t="s">
        <v>80</v>
      </c>
      <c r="O81" s="51">
        <v>241</v>
      </c>
      <c r="P81" s="69" t="s">
        <v>124</v>
      </c>
      <c r="Q81" s="219" t="s">
        <v>125</v>
      </c>
    </row>
    <row r="82" spans="2:17" s="20" customFormat="1" ht="18" customHeight="1" x14ac:dyDescent="0.15">
      <c r="B82" s="92"/>
      <c r="C82" s="68"/>
      <c r="D82" s="68"/>
      <c r="E82" s="68"/>
      <c r="F82" s="10" t="s">
        <v>31</v>
      </c>
      <c r="G82" s="36" t="s">
        <v>57</v>
      </c>
      <c r="H82" s="76"/>
      <c r="I82" s="37" t="s">
        <v>32</v>
      </c>
      <c r="J82" s="75"/>
      <c r="K82" s="38" t="s">
        <v>88</v>
      </c>
      <c r="L82" s="39" t="s">
        <v>34</v>
      </c>
      <c r="M82" s="10">
        <v>1</v>
      </c>
      <c r="N82" s="46" t="s">
        <v>80</v>
      </c>
      <c r="O82" s="51">
        <v>242</v>
      </c>
      <c r="P82" s="69" t="s">
        <v>124</v>
      </c>
      <c r="Q82" s="219" t="s">
        <v>125</v>
      </c>
    </row>
    <row r="83" spans="2:17" s="20" customFormat="1" ht="18" customHeight="1" x14ac:dyDescent="0.15">
      <c r="B83" s="92"/>
      <c r="C83" s="68"/>
      <c r="D83" s="68"/>
      <c r="E83" s="68"/>
      <c r="F83" s="10" t="s">
        <v>57</v>
      </c>
      <c r="G83" s="36" t="s">
        <v>57</v>
      </c>
      <c r="H83" s="76"/>
      <c r="I83" s="37" t="s">
        <v>30</v>
      </c>
      <c r="J83" s="75"/>
      <c r="K83" s="44" t="s">
        <v>148</v>
      </c>
      <c r="L83" s="10" t="s">
        <v>92</v>
      </c>
      <c r="M83" s="10">
        <v>1</v>
      </c>
      <c r="N83" s="46" t="s">
        <v>80</v>
      </c>
      <c r="O83" s="51">
        <v>243</v>
      </c>
      <c r="P83" s="69" t="s">
        <v>124</v>
      </c>
      <c r="Q83" s="219" t="s">
        <v>125</v>
      </c>
    </row>
    <row r="84" spans="2:17" s="20" customFormat="1" ht="18" customHeight="1" x14ac:dyDescent="0.15">
      <c r="B84" s="92"/>
      <c r="C84" s="68"/>
      <c r="D84" s="68"/>
      <c r="E84" s="68"/>
      <c r="F84" s="68" t="s">
        <v>57</v>
      </c>
      <c r="G84" s="76" t="s">
        <v>57</v>
      </c>
      <c r="H84" s="76"/>
      <c r="I84" s="37" t="s">
        <v>30</v>
      </c>
      <c r="J84" s="73"/>
      <c r="K84" s="67" t="s">
        <v>149</v>
      </c>
      <c r="L84" s="68" t="s">
        <v>92</v>
      </c>
      <c r="M84" s="68">
        <v>1</v>
      </c>
      <c r="N84" s="40" t="s">
        <v>80</v>
      </c>
      <c r="O84" s="51">
        <v>244</v>
      </c>
      <c r="P84" s="69" t="s">
        <v>124</v>
      </c>
      <c r="Q84" s="219" t="s">
        <v>125</v>
      </c>
    </row>
    <row r="85" spans="2:17" s="20" customFormat="1" ht="18" customHeight="1" x14ac:dyDescent="0.15">
      <c r="B85" s="92"/>
      <c r="C85" s="68"/>
      <c r="D85" s="68"/>
      <c r="E85" s="68"/>
      <c r="F85" s="68" t="s">
        <v>31</v>
      </c>
      <c r="G85" s="76" t="s">
        <v>57</v>
      </c>
      <c r="H85" s="76"/>
      <c r="I85" s="37" t="s">
        <v>44</v>
      </c>
      <c r="J85" s="73"/>
      <c r="K85" s="67" t="s">
        <v>89</v>
      </c>
      <c r="L85" s="39" t="s">
        <v>90</v>
      </c>
      <c r="M85" s="68">
        <v>1</v>
      </c>
      <c r="N85" s="40" t="s">
        <v>80</v>
      </c>
      <c r="O85" s="51">
        <v>246</v>
      </c>
      <c r="P85" s="69" t="s">
        <v>124</v>
      </c>
      <c r="Q85" s="219" t="s">
        <v>125</v>
      </c>
    </row>
    <row r="86" spans="2:17" s="20" customFormat="1" ht="18" customHeight="1" x14ac:dyDescent="0.15">
      <c r="B86" s="92"/>
      <c r="C86" s="68"/>
      <c r="D86" s="68"/>
      <c r="E86" s="68"/>
      <c r="F86" s="68" t="s">
        <v>66</v>
      </c>
      <c r="G86" s="76" t="s">
        <v>57</v>
      </c>
      <c r="H86" s="76"/>
      <c r="I86" s="37" t="s">
        <v>30</v>
      </c>
      <c r="J86" s="73"/>
      <c r="K86" s="71" t="s">
        <v>91</v>
      </c>
      <c r="L86" s="72" t="s">
        <v>92</v>
      </c>
      <c r="M86" s="10">
        <v>1</v>
      </c>
      <c r="N86" s="46" t="s">
        <v>80</v>
      </c>
      <c r="O86" s="51">
        <v>247</v>
      </c>
      <c r="P86" s="69" t="s">
        <v>124</v>
      </c>
      <c r="Q86" s="219" t="s">
        <v>125</v>
      </c>
    </row>
    <row r="87" spans="2:17" s="20" customFormat="1" ht="18" customHeight="1" x14ac:dyDescent="0.15">
      <c r="B87" s="92"/>
      <c r="C87" s="68"/>
      <c r="D87" s="68"/>
      <c r="E87" s="68"/>
      <c r="F87" s="68" t="s">
        <v>66</v>
      </c>
      <c r="G87" s="76" t="s">
        <v>57</v>
      </c>
      <c r="H87" s="76"/>
      <c r="I87" s="37" t="s">
        <v>30</v>
      </c>
      <c r="J87" s="73"/>
      <c r="K87" s="71" t="s">
        <v>93</v>
      </c>
      <c r="L87" s="72" t="s">
        <v>90</v>
      </c>
      <c r="M87" s="10">
        <v>1</v>
      </c>
      <c r="N87" s="46" t="s">
        <v>80</v>
      </c>
      <c r="O87" s="51">
        <v>248</v>
      </c>
      <c r="P87" s="69" t="s">
        <v>124</v>
      </c>
      <c r="Q87" s="219" t="s">
        <v>125</v>
      </c>
    </row>
    <row r="88" spans="2:17" s="20" customFormat="1" ht="18" customHeight="1" x14ac:dyDescent="0.15">
      <c r="B88" s="92"/>
      <c r="C88" s="68"/>
      <c r="D88" s="68"/>
      <c r="E88" s="68"/>
      <c r="F88" s="10" t="s">
        <v>31</v>
      </c>
      <c r="G88" s="36" t="s">
        <v>57</v>
      </c>
      <c r="H88" s="76"/>
      <c r="I88" s="37" t="s">
        <v>30</v>
      </c>
      <c r="J88" s="75"/>
      <c r="K88" s="38" t="s">
        <v>94</v>
      </c>
      <c r="L88" s="10" t="s">
        <v>92</v>
      </c>
      <c r="M88" s="10">
        <v>1</v>
      </c>
      <c r="N88" s="46" t="s">
        <v>80</v>
      </c>
      <c r="O88" s="51">
        <v>250</v>
      </c>
      <c r="P88" s="69" t="s">
        <v>124</v>
      </c>
      <c r="Q88" s="219" t="s">
        <v>125</v>
      </c>
    </row>
    <row r="89" spans="2:17" s="20" customFormat="1" ht="18" customHeight="1" x14ac:dyDescent="0.15">
      <c r="B89" s="92"/>
      <c r="C89" s="68"/>
      <c r="D89" s="68"/>
      <c r="E89" s="68"/>
      <c r="F89" s="10" t="s">
        <v>66</v>
      </c>
      <c r="G89" s="36" t="s">
        <v>57</v>
      </c>
      <c r="H89" s="76"/>
      <c r="I89" s="37" t="s">
        <v>30</v>
      </c>
      <c r="J89" s="75"/>
      <c r="K89" s="38" t="s">
        <v>95</v>
      </c>
      <c r="L89" s="39" t="s">
        <v>92</v>
      </c>
      <c r="M89" s="10">
        <v>1</v>
      </c>
      <c r="N89" s="46" t="s">
        <v>80</v>
      </c>
      <c r="O89" s="51">
        <v>251</v>
      </c>
      <c r="P89" s="69" t="s">
        <v>124</v>
      </c>
      <c r="Q89" s="219" t="s">
        <v>125</v>
      </c>
    </row>
    <row r="90" spans="2:17" s="20" customFormat="1" ht="18" customHeight="1" x14ac:dyDescent="0.15">
      <c r="B90" s="92"/>
      <c r="C90" s="68"/>
      <c r="D90" s="68"/>
      <c r="E90" s="68"/>
      <c r="F90" s="10" t="s">
        <v>57</v>
      </c>
      <c r="G90" s="36" t="s">
        <v>57</v>
      </c>
      <c r="H90" s="76"/>
      <c r="I90" s="37" t="s">
        <v>30</v>
      </c>
      <c r="J90" s="75"/>
      <c r="K90" s="38" t="s">
        <v>150</v>
      </c>
      <c r="L90" s="39" t="s">
        <v>92</v>
      </c>
      <c r="M90" s="10">
        <v>1</v>
      </c>
      <c r="N90" s="46" t="s">
        <v>80</v>
      </c>
      <c r="O90" s="51">
        <v>252</v>
      </c>
      <c r="P90" s="69" t="s">
        <v>124</v>
      </c>
      <c r="Q90" s="219" t="s">
        <v>125</v>
      </c>
    </row>
    <row r="91" spans="2:17" s="20" customFormat="1" ht="18" customHeight="1" x14ac:dyDescent="0.15">
      <c r="B91" s="92"/>
      <c r="C91" s="68"/>
      <c r="D91" s="68"/>
      <c r="E91" s="68"/>
      <c r="F91" s="10" t="s">
        <v>57</v>
      </c>
      <c r="G91" s="36" t="s">
        <v>57</v>
      </c>
      <c r="H91" s="76"/>
      <c r="I91" s="37" t="s">
        <v>151</v>
      </c>
      <c r="J91" s="75"/>
      <c r="K91" s="44" t="s">
        <v>152</v>
      </c>
      <c r="L91" s="39" t="s">
        <v>92</v>
      </c>
      <c r="M91" s="10">
        <v>1</v>
      </c>
      <c r="N91" s="46" t="s">
        <v>80</v>
      </c>
      <c r="O91" s="51">
        <v>253</v>
      </c>
      <c r="P91" s="69" t="s">
        <v>124</v>
      </c>
      <c r="Q91" s="219" t="s">
        <v>125</v>
      </c>
    </row>
    <row r="92" spans="2:17" s="20" customFormat="1" ht="18" customHeight="1" x14ac:dyDescent="0.15">
      <c r="B92" s="92"/>
      <c r="C92" s="68"/>
      <c r="D92" s="68"/>
      <c r="E92" s="68"/>
      <c r="F92" s="10" t="s">
        <v>57</v>
      </c>
      <c r="G92" s="36" t="s">
        <v>57</v>
      </c>
      <c r="H92" s="36"/>
      <c r="I92" s="37" t="s">
        <v>151</v>
      </c>
      <c r="J92" s="75"/>
      <c r="K92" s="44" t="s">
        <v>153</v>
      </c>
      <c r="L92" s="39" t="s">
        <v>92</v>
      </c>
      <c r="M92" s="10">
        <v>1</v>
      </c>
      <c r="N92" s="40" t="s">
        <v>80</v>
      </c>
      <c r="O92" s="41">
        <v>254</v>
      </c>
      <c r="P92" s="69" t="s">
        <v>124</v>
      </c>
      <c r="Q92" s="219" t="s">
        <v>125</v>
      </c>
    </row>
    <row r="93" spans="2:17" s="20" customFormat="1" ht="18" customHeight="1" x14ac:dyDescent="0.15">
      <c r="B93" s="92"/>
      <c r="C93" s="68" t="s">
        <v>57</v>
      </c>
      <c r="D93" s="68" t="s">
        <v>57</v>
      </c>
      <c r="E93" s="68"/>
      <c r="F93" s="10" t="s">
        <v>57</v>
      </c>
      <c r="G93" s="36" t="s">
        <v>57</v>
      </c>
      <c r="H93" s="36"/>
      <c r="I93" s="37" t="s">
        <v>154</v>
      </c>
      <c r="J93" s="75"/>
      <c r="K93" s="44" t="s">
        <v>155</v>
      </c>
      <c r="L93" s="10" t="s">
        <v>64</v>
      </c>
      <c r="M93" s="10">
        <v>2</v>
      </c>
      <c r="N93" s="40" t="s">
        <v>97</v>
      </c>
      <c r="O93" s="41">
        <v>459</v>
      </c>
      <c r="P93" s="69" t="s">
        <v>124</v>
      </c>
      <c r="Q93" s="219" t="s">
        <v>125</v>
      </c>
    </row>
    <row r="94" spans="2:17" s="20" customFormat="1" ht="18" customHeight="1" x14ac:dyDescent="0.15">
      <c r="B94" s="92"/>
      <c r="C94" s="68" t="s">
        <v>57</v>
      </c>
      <c r="D94" s="68" t="s">
        <v>57</v>
      </c>
      <c r="E94" s="68"/>
      <c r="F94" s="10" t="s">
        <v>57</v>
      </c>
      <c r="G94" s="36" t="s">
        <v>57</v>
      </c>
      <c r="H94" s="36"/>
      <c r="I94" s="37" t="s">
        <v>157</v>
      </c>
      <c r="J94" s="75"/>
      <c r="K94" s="118" t="s">
        <v>158</v>
      </c>
      <c r="L94" s="10" t="s">
        <v>64</v>
      </c>
      <c r="M94" s="10">
        <v>2</v>
      </c>
      <c r="N94" s="46" t="s">
        <v>97</v>
      </c>
      <c r="O94" s="41">
        <v>460</v>
      </c>
      <c r="P94" s="69" t="s">
        <v>124</v>
      </c>
      <c r="Q94" s="219" t="s">
        <v>125</v>
      </c>
    </row>
    <row r="95" spans="2:17" s="20" customFormat="1" ht="18" customHeight="1" x14ac:dyDescent="0.15">
      <c r="B95" s="92"/>
      <c r="C95" s="68" t="s">
        <v>57</v>
      </c>
      <c r="D95" s="68" t="s">
        <v>57</v>
      </c>
      <c r="E95" s="68"/>
      <c r="F95" s="10" t="s">
        <v>57</v>
      </c>
      <c r="G95" s="36" t="s">
        <v>57</v>
      </c>
      <c r="H95" s="36" t="s">
        <v>31</v>
      </c>
      <c r="I95" s="37" t="s">
        <v>157</v>
      </c>
      <c r="J95" s="75"/>
      <c r="K95" s="44" t="s">
        <v>159</v>
      </c>
      <c r="L95" s="10" t="s">
        <v>64</v>
      </c>
      <c r="M95" s="10">
        <v>2</v>
      </c>
      <c r="N95" s="40" t="s">
        <v>97</v>
      </c>
      <c r="O95" s="41">
        <v>462</v>
      </c>
      <c r="P95" s="69" t="s">
        <v>124</v>
      </c>
      <c r="Q95" s="219" t="s">
        <v>125</v>
      </c>
    </row>
    <row r="96" spans="2:17" s="20" customFormat="1" ht="18" customHeight="1" x14ac:dyDescent="0.15">
      <c r="B96" s="92"/>
      <c r="C96" s="68" t="s">
        <v>57</v>
      </c>
      <c r="D96" s="68" t="s">
        <v>57</v>
      </c>
      <c r="E96" s="68"/>
      <c r="F96" s="10" t="s">
        <v>57</v>
      </c>
      <c r="G96" s="36" t="s">
        <v>57</v>
      </c>
      <c r="H96" s="36"/>
      <c r="I96" s="37" t="s">
        <v>157</v>
      </c>
      <c r="J96" s="75"/>
      <c r="K96" s="44" t="s">
        <v>160</v>
      </c>
      <c r="L96" s="10" t="s">
        <v>92</v>
      </c>
      <c r="M96" s="10">
        <v>2</v>
      </c>
      <c r="N96" s="46" t="s">
        <v>97</v>
      </c>
      <c r="O96" s="41">
        <v>465</v>
      </c>
      <c r="P96" s="69" t="s">
        <v>124</v>
      </c>
      <c r="Q96" s="219" t="s">
        <v>129</v>
      </c>
    </row>
    <row r="97" spans="1:17" s="20" customFormat="1" ht="18" customHeight="1" x14ac:dyDescent="0.15">
      <c r="B97" s="92"/>
      <c r="C97" s="68" t="s">
        <v>57</v>
      </c>
      <c r="D97" s="68" t="s">
        <v>57</v>
      </c>
      <c r="E97" s="68"/>
      <c r="F97" s="10" t="s">
        <v>57</v>
      </c>
      <c r="G97" s="36" t="s">
        <v>57</v>
      </c>
      <c r="H97" s="76"/>
      <c r="I97" s="93" t="s">
        <v>157</v>
      </c>
      <c r="J97" s="94"/>
      <c r="K97" s="47" t="s">
        <v>161</v>
      </c>
      <c r="L97" s="49" t="s">
        <v>92</v>
      </c>
      <c r="M97" s="49">
        <v>2</v>
      </c>
      <c r="N97" s="50" t="s">
        <v>97</v>
      </c>
      <c r="O97" s="51">
        <v>466</v>
      </c>
      <c r="P97" s="69" t="s">
        <v>124</v>
      </c>
      <c r="Q97" s="219" t="s">
        <v>129</v>
      </c>
    </row>
    <row r="98" spans="1:17" s="20" customFormat="1" ht="18" customHeight="1" x14ac:dyDescent="0.15">
      <c r="B98" s="92"/>
      <c r="C98" s="10" t="s">
        <v>57</v>
      </c>
      <c r="D98" s="10" t="s">
        <v>57</v>
      </c>
      <c r="E98" s="10"/>
      <c r="F98" s="10" t="s">
        <v>57</v>
      </c>
      <c r="G98" s="36" t="s">
        <v>57</v>
      </c>
      <c r="H98" s="36"/>
      <c r="I98" s="37" t="s">
        <v>30</v>
      </c>
      <c r="J98" s="75"/>
      <c r="K98" s="44" t="s">
        <v>101</v>
      </c>
      <c r="L98" s="10" t="s">
        <v>92</v>
      </c>
      <c r="M98" s="10">
        <v>2</v>
      </c>
      <c r="N98" s="40" t="s">
        <v>97</v>
      </c>
      <c r="O98" s="41">
        <v>476</v>
      </c>
      <c r="P98" s="69" t="s">
        <v>124</v>
      </c>
      <c r="Q98" s="219" t="s">
        <v>125</v>
      </c>
    </row>
    <row r="99" spans="1:17" s="20" customFormat="1" ht="18" customHeight="1" x14ac:dyDescent="0.15">
      <c r="B99" s="92"/>
      <c r="C99" s="10" t="s">
        <v>57</v>
      </c>
      <c r="D99" s="10" t="s">
        <v>57</v>
      </c>
      <c r="E99" s="10"/>
      <c r="F99" s="10" t="s">
        <v>57</v>
      </c>
      <c r="G99" s="36" t="s">
        <v>57</v>
      </c>
      <c r="H99" s="36"/>
      <c r="I99" s="37" t="s">
        <v>30</v>
      </c>
      <c r="J99" s="75"/>
      <c r="K99" s="44" t="s">
        <v>102</v>
      </c>
      <c r="L99" s="10" t="s">
        <v>92</v>
      </c>
      <c r="M99" s="10">
        <v>2</v>
      </c>
      <c r="N99" s="46" t="s">
        <v>97</v>
      </c>
      <c r="O99" s="41">
        <v>483</v>
      </c>
      <c r="P99" s="69" t="s">
        <v>124</v>
      </c>
      <c r="Q99" s="219" t="s">
        <v>125</v>
      </c>
    </row>
    <row r="100" spans="1:17" s="20" customFormat="1" ht="18" customHeight="1" x14ac:dyDescent="0.15">
      <c r="B100" s="92"/>
      <c r="C100" s="10" t="s">
        <v>57</v>
      </c>
      <c r="D100" s="10" t="s">
        <v>57</v>
      </c>
      <c r="E100" s="10"/>
      <c r="F100" s="68" t="s">
        <v>57</v>
      </c>
      <c r="G100" s="76" t="s">
        <v>57</v>
      </c>
      <c r="H100" s="76"/>
      <c r="I100" s="37" t="s">
        <v>162</v>
      </c>
      <c r="J100" s="73"/>
      <c r="K100" s="67" t="s">
        <v>268</v>
      </c>
      <c r="L100" s="68" t="s">
        <v>64</v>
      </c>
      <c r="M100" s="68">
        <v>2</v>
      </c>
      <c r="N100" s="46" t="s">
        <v>109</v>
      </c>
      <c r="O100" s="51">
        <v>449</v>
      </c>
      <c r="P100" s="69" t="s">
        <v>124</v>
      </c>
      <c r="Q100" s="219" t="s">
        <v>125</v>
      </c>
    </row>
    <row r="101" spans="1:17" s="20" customFormat="1" ht="18" customHeight="1" x14ac:dyDescent="0.15">
      <c r="B101" s="92"/>
      <c r="C101" s="10" t="s">
        <v>57</v>
      </c>
      <c r="D101" s="10" t="s">
        <v>57</v>
      </c>
      <c r="E101" s="10"/>
      <c r="F101" s="68" t="s">
        <v>57</v>
      </c>
      <c r="G101" s="76" t="s">
        <v>57</v>
      </c>
      <c r="H101" s="76"/>
      <c r="I101" s="37" t="s">
        <v>162</v>
      </c>
      <c r="J101" s="73"/>
      <c r="K101" s="67" t="s">
        <v>164</v>
      </c>
      <c r="L101" s="68" t="s">
        <v>64</v>
      </c>
      <c r="M101" s="68">
        <v>2</v>
      </c>
      <c r="N101" s="46" t="s">
        <v>109</v>
      </c>
      <c r="O101" s="51">
        <v>455</v>
      </c>
      <c r="P101" s="69" t="s">
        <v>124</v>
      </c>
      <c r="Q101" s="219" t="s">
        <v>125</v>
      </c>
    </row>
    <row r="102" spans="1:17" s="20" customFormat="1" ht="18" customHeight="1" x14ac:dyDescent="0.15">
      <c r="B102" s="92"/>
      <c r="C102" s="10" t="s">
        <v>57</v>
      </c>
      <c r="D102" s="10" t="s">
        <v>57</v>
      </c>
      <c r="E102" s="10"/>
      <c r="F102" s="10" t="s">
        <v>57</v>
      </c>
      <c r="G102" s="36" t="s">
        <v>57</v>
      </c>
      <c r="H102" s="36"/>
      <c r="I102" s="37" t="s">
        <v>157</v>
      </c>
      <c r="J102" s="75"/>
      <c r="K102" s="44" t="s">
        <v>165</v>
      </c>
      <c r="L102" s="10" t="s">
        <v>64</v>
      </c>
      <c r="M102" s="10">
        <v>2</v>
      </c>
      <c r="N102" s="46" t="s">
        <v>109</v>
      </c>
      <c r="O102" s="41">
        <v>461</v>
      </c>
      <c r="P102" s="69" t="s">
        <v>124</v>
      </c>
      <c r="Q102" s="219" t="s">
        <v>125</v>
      </c>
    </row>
    <row r="103" spans="1:17" s="20" customFormat="1" ht="18" customHeight="1" x14ac:dyDescent="0.15">
      <c r="B103" s="92"/>
      <c r="C103" s="10" t="s">
        <v>57</v>
      </c>
      <c r="D103" s="10" t="s">
        <v>57</v>
      </c>
      <c r="E103" s="10"/>
      <c r="F103" s="10" t="s">
        <v>57</v>
      </c>
      <c r="G103" s="36" t="s">
        <v>57</v>
      </c>
      <c r="H103" s="36"/>
      <c r="I103" s="37" t="s">
        <v>157</v>
      </c>
      <c r="J103" s="75"/>
      <c r="K103" s="44" t="s">
        <v>166</v>
      </c>
      <c r="L103" s="10" t="s">
        <v>92</v>
      </c>
      <c r="M103" s="10">
        <v>2</v>
      </c>
      <c r="N103" s="46" t="s">
        <v>109</v>
      </c>
      <c r="O103" s="41">
        <v>467</v>
      </c>
      <c r="P103" s="69" t="s">
        <v>124</v>
      </c>
      <c r="Q103" s="219" t="s">
        <v>129</v>
      </c>
    </row>
    <row r="104" spans="1:17" s="20" customFormat="1" ht="18" customHeight="1" x14ac:dyDescent="0.15">
      <c r="B104" s="92"/>
      <c r="C104" s="10" t="s">
        <v>57</v>
      </c>
      <c r="D104" s="10" t="s">
        <v>57</v>
      </c>
      <c r="E104" s="10"/>
      <c r="F104" s="10" t="s">
        <v>57</v>
      </c>
      <c r="G104" s="36" t="s">
        <v>57</v>
      </c>
      <c r="H104" s="36"/>
      <c r="I104" s="37" t="s">
        <v>157</v>
      </c>
      <c r="J104" s="75"/>
      <c r="K104" s="44" t="s">
        <v>167</v>
      </c>
      <c r="L104" s="10" t="s">
        <v>92</v>
      </c>
      <c r="M104" s="10">
        <v>2</v>
      </c>
      <c r="N104" s="46" t="s">
        <v>109</v>
      </c>
      <c r="O104" s="41">
        <v>468</v>
      </c>
      <c r="P104" s="69" t="s">
        <v>124</v>
      </c>
      <c r="Q104" s="219" t="s">
        <v>125</v>
      </c>
    </row>
    <row r="105" spans="1:17" s="20" customFormat="1" ht="18" customHeight="1" x14ac:dyDescent="0.15">
      <c r="B105" s="92"/>
      <c r="C105" s="10" t="s">
        <v>57</v>
      </c>
      <c r="D105" s="10" t="s">
        <v>57</v>
      </c>
      <c r="E105" s="10"/>
      <c r="F105" s="10" t="s">
        <v>57</v>
      </c>
      <c r="G105" s="36" t="s">
        <v>57</v>
      </c>
      <c r="H105" s="36"/>
      <c r="I105" s="37" t="s">
        <v>30</v>
      </c>
      <c r="J105" s="75"/>
      <c r="K105" s="44" t="s">
        <v>110</v>
      </c>
      <c r="L105" s="10" t="s">
        <v>92</v>
      </c>
      <c r="M105" s="10">
        <v>2</v>
      </c>
      <c r="N105" s="46" t="s">
        <v>109</v>
      </c>
      <c r="O105" s="41">
        <v>478</v>
      </c>
      <c r="P105" s="69" t="s">
        <v>124</v>
      </c>
      <c r="Q105" s="219" t="s">
        <v>125</v>
      </c>
    </row>
    <row r="106" spans="1:17" s="20" customFormat="1" ht="18" customHeight="1" x14ac:dyDescent="0.15">
      <c r="B106" s="92"/>
      <c r="C106" s="10" t="s">
        <v>57</v>
      </c>
      <c r="D106" s="10" t="s">
        <v>57</v>
      </c>
      <c r="E106" s="10"/>
      <c r="F106" s="10" t="s">
        <v>57</v>
      </c>
      <c r="G106" s="36" t="s">
        <v>57</v>
      </c>
      <c r="H106" s="36"/>
      <c r="I106" s="37" t="s">
        <v>30</v>
      </c>
      <c r="J106" s="75"/>
      <c r="K106" s="44" t="s">
        <v>111</v>
      </c>
      <c r="L106" s="10" t="s">
        <v>92</v>
      </c>
      <c r="M106" s="10">
        <v>2</v>
      </c>
      <c r="N106" s="46" t="s">
        <v>109</v>
      </c>
      <c r="O106" s="41">
        <v>479</v>
      </c>
      <c r="P106" s="69" t="s">
        <v>124</v>
      </c>
      <c r="Q106" s="219" t="s">
        <v>125</v>
      </c>
    </row>
    <row r="107" spans="1:17" s="19" customFormat="1" ht="18" customHeight="1" x14ac:dyDescent="0.15">
      <c r="A107" s="20"/>
      <c r="B107" s="92"/>
      <c r="C107" s="10" t="s">
        <v>57</v>
      </c>
      <c r="D107" s="10" t="s">
        <v>57</v>
      </c>
      <c r="E107" s="10"/>
      <c r="F107" s="10" t="s">
        <v>57</v>
      </c>
      <c r="G107" s="36" t="s">
        <v>57</v>
      </c>
      <c r="H107" s="36"/>
      <c r="I107" s="37" t="s">
        <v>30</v>
      </c>
      <c r="J107" s="75"/>
      <c r="K107" s="44" t="s">
        <v>112</v>
      </c>
      <c r="L107" s="10" t="s">
        <v>92</v>
      </c>
      <c r="M107" s="10">
        <v>2</v>
      </c>
      <c r="N107" s="46" t="s">
        <v>109</v>
      </c>
      <c r="O107" s="41">
        <v>481</v>
      </c>
      <c r="P107" s="69" t="s">
        <v>124</v>
      </c>
      <c r="Q107" s="219" t="s">
        <v>125</v>
      </c>
    </row>
    <row r="108" spans="1:17" s="20" customFormat="1" ht="18" customHeight="1" x14ac:dyDescent="0.15">
      <c r="B108" s="92"/>
      <c r="C108" s="10" t="s">
        <v>57</v>
      </c>
      <c r="D108" s="10" t="s">
        <v>57</v>
      </c>
      <c r="E108" s="10"/>
      <c r="F108" s="10" t="s">
        <v>57</v>
      </c>
      <c r="G108" s="10" t="s">
        <v>57</v>
      </c>
      <c r="H108" s="76"/>
      <c r="I108" s="37" t="s">
        <v>30</v>
      </c>
      <c r="J108" s="73"/>
      <c r="K108" s="71" t="s">
        <v>113</v>
      </c>
      <c r="L108" s="10" t="s">
        <v>92</v>
      </c>
      <c r="M108" s="68">
        <v>2</v>
      </c>
      <c r="N108" s="40" t="s">
        <v>109</v>
      </c>
      <c r="O108" s="51">
        <v>484</v>
      </c>
      <c r="P108" s="69" t="s">
        <v>124</v>
      </c>
      <c r="Q108" s="219" t="s">
        <v>125</v>
      </c>
    </row>
    <row r="109" spans="1:17" s="19" customFormat="1" ht="18" customHeight="1" x14ac:dyDescent="0.15">
      <c r="A109" s="20"/>
      <c r="B109" s="92"/>
      <c r="C109" s="10" t="s">
        <v>57</v>
      </c>
      <c r="D109" s="10" t="s">
        <v>57</v>
      </c>
      <c r="E109" s="10"/>
      <c r="F109" s="10" t="s">
        <v>57</v>
      </c>
      <c r="G109" s="10" t="s">
        <v>57</v>
      </c>
      <c r="H109" s="76"/>
      <c r="I109" s="37" t="s">
        <v>30</v>
      </c>
      <c r="J109" s="73"/>
      <c r="K109" s="67" t="s">
        <v>115</v>
      </c>
      <c r="L109" s="10" t="s">
        <v>92</v>
      </c>
      <c r="M109" s="68">
        <v>2</v>
      </c>
      <c r="N109" s="40" t="s">
        <v>109</v>
      </c>
      <c r="O109" s="51">
        <v>487</v>
      </c>
      <c r="P109" s="69" t="s">
        <v>124</v>
      </c>
      <c r="Q109" s="219" t="s">
        <v>125</v>
      </c>
    </row>
    <row r="110" spans="1:17" s="20" customFormat="1" ht="18" customHeight="1" thickBot="1" x14ac:dyDescent="0.2">
      <c r="A110" s="19"/>
      <c r="B110" s="99" t="s">
        <v>121</v>
      </c>
      <c r="C110" s="222">
        <f>SUMIFS(M52:M109,C52:C109,"○")</f>
        <v>34</v>
      </c>
      <c r="D110" s="222">
        <f>SUMIFS(M52:M109,D52:D109,"○")</f>
        <v>34</v>
      </c>
      <c r="E110" s="222">
        <f>SUMIFS(M52:M109,E52:E109,"○")</f>
        <v>0</v>
      </c>
      <c r="F110" s="222">
        <f>SUMIFS(M52:M109,F52:F109,"○")</f>
        <v>82</v>
      </c>
      <c r="G110" s="222">
        <f>SUMIFS(M52:M109,G52:G109,"○")</f>
        <v>82</v>
      </c>
      <c r="H110" s="222">
        <f>SUMIFS(M52:M109,H52:H109,"○")</f>
        <v>4</v>
      </c>
      <c r="I110" s="105"/>
      <c r="J110" s="106"/>
      <c r="K110" s="77"/>
      <c r="L110" s="78"/>
      <c r="M110" s="78"/>
      <c r="N110" s="79"/>
      <c r="O110" s="80"/>
      <c r="P110" s="81"/>
      <c r="Q110" s="82"/>
    </row>
    <row r="111" spans="1:17" s="20" customFormat="1" ht="30" customHeight="1" thickTop="1" x14ac:dyDescent="0.15">
      <c r="B111" s="107" t="s">
        <v>177</v>
      </c>
      <c r="C111" s="62" t="s">
        <v>66</v>
      </c>
      <c r="D111" s="62"/>
      <c r="E111" s="62" t="s">
        <v>66</v>
      </c>
      <c r="F111" s="62" t="s">
        <v>31</v>
      </c>
      <c r="G111" s="102"/>
      <c r="H111" s="102"/>
      <c r="I111" s="103" t="s">
        <v>30</v>
      </c>
      <c r="J111" s="104"/>
      <c r="K111" s="83" t="s">
        <v>178</v>
      </c>
      <c r="L111" s="62" t="s">
        <v>64</v>
      </c>
      <c r="M111" s="62">
        <v>6</v>
      </c>
      <c r="N111" s="63" t="s">
        <v>109</v>
      </c>
      <c r="O111" s="64">
        <v>475</v>
      </c>
      <c r="P111" s="84" t="s">
        <v>179</v>
      </c>
      <c r="Q111" s="66" t="s">
        <v>269</v>
      </c>
    </row>
    <row r="112" spans="1:17" s="20" customFormat="1" ht="18" customHeight="1" thickBot="1" x14ac:dyDescent="0.2">
      <c r="A112" s="19"/>
      <c r="B112" s="108" t="s">
        <v>121</v>
      </c>
      <c r="C112" s="78">
        <f>SUMIFS(M111,C111,"○")</f>
        <v>6</v>
      </c>
      <c r="D112" s="78">
        <f>SUMIFS(M111,D111,"○")</f>
        <v>0</v>
      </c>
      <c r="E112" s="78">
        <f>SUMIFS(M111,E111,"○")</f>
        <v>6</v>
      </c>
      <c r="F112" s="78">
        <f>SUMIFS(M111,F111,"○")</f>
        <v>6</v>
      </c>
      <c r="G112" s="78">
        <f>SUMIFS(M111,G111,"○")</f>
        <v>0</v>
      </c>
      <c r="H112" s="78">
        <f>SUMIFS(M111,H111,"○")</f>
        <v>0</v>
      </c>
      <c r="I112" s="105"/>
      <c r="J112" s="106"/>
      <c r="K112" s="77"/>
      <c r="L112" s="78"/>
      <c r="M112" s="78"/>
      <c r="N112" s="79"/>
      <c r="O112" s="80"/>
      <c r="P112" s="81"/>
      <c r="Q112" s="59"/>
    </row>
    <row r="113" spans="2:17" s="20" customFormat="1" ht="18" customHeight="1" thickTop="1" x14ac:dyDescent="0.15">
      <c r="B113" s="101" t="s">
        <v>180</v>
      </c>
      <c r="C113" s="10"/>
      <c r="D113" s="10"/>
      <c r="E113" s="10"/>
      <c r="F113" s="10"/>
      <c r="G113" s="36" t="s">
        <v>31</v>
      </c>
      <c r="H113" s="36"/>
      <c r="I113" s="37" t="s">
        <v>139</v>
      </c>
      <c r="J113" s="75"/>
      <c r="K113" s="44" t="s">
        <v>181</v>
      </c>
      <c r="L113" s="10" t="s">
        <v>64</v>
      </c>
      <c r="M113" s="10">
        <v>2</v>
      </c>
      <c r="N113" s="40" t="s">
        <v>182</v>
      </c>
      <c r="O113" s="41">
        <v>143</v>
      </c>
      <c r="P113" s="84"/>
      <c r="Q113" s="66" t="s">
        <v>183</v>
      </c>
    </row>
    <row r="114" spans="2:17" s="20" customFormat="1" ht="18" customHeight="1" x14ac:dyDescent="0.15">
      <c r="B114" s="91"/>
      <c r="C114" s="68"/>
      <c r="D114" s="68"/>
      <c r="E114" s="68"/>
      <c r="F114" s="68"/>
      <c r="G114" s="76" t="s">
        <v>31</v>
      </c>
      <c r="H114" s="76"/>
      <c r="I114" s="98" t="s">
        <v>184</v>
      </c>
      <c r="J114" s="73"/>
      <c r="K114" s="67" t="s">
        <v>185</v>
      </c>
      <c r="L114" s="68" t="s">
        <v>64</v>
      </c>
      <c r="M114" s="68">
        <v>1</v>
      </c>
      <c r="N114" s="46" t="s">
        <v>60</v>
      </c>
      <c r="O114" s="51" t="s">
        <v>186</v>
      </c>
      <c r="P114" s="69"/>
      <c r="Q114" s="70" t="s">
        <v>183</v>
      </c>
    </row>
    <row r="115" spans="2:17" s="20" customFormat="1" ht="18" customHeight="1" x14ac:dyDescent="0.15">
      <c r="B115" s="91"/>
      <c r="C115" s="10"/>
      <c r="D115" s="10"/>
      <c r="E115" s="10"/>
      <c r="F115" s="10"/>
      <c r="G115" s="36" t="s">
        <v>31</v>
      </c>
      <c r="H115" s="36"/>
      <c r="I115" s="37" t="s">
        <v>184</v>
      </c>
      <c r="J115" s="75"/>
      <c r="K115" s="44" t="s">
        <v>189</v>
      </c>
      <c r="L115" s="10" t="s">
        <v>64</v>
      </c>
      <c r="M115" s="10">
        <v>1</v>
      </c>
      <c r="N115" s="40" t="s">
        <v>60</v>
      </c>
      <c r="O115" s="41">
        <v>128</v>
      </c>
      <c r="P115" s="84"/>
      <c r="Q115" s="219" t="s">
        <v>183</v>
      </c>
    </row>
    <row r="116" spans="2:17" s="20" customFormat="1" ht="18" customHeight="1" x14ac:dyDescent="0.15">
      <c r="B116" s="91"/>
      <c r="C116" s="10"/>
      <c r="D116" s="10"/>
      <c r="E116" s="10"/>
      <c r="F116" s="10"/>
      <c r="G116" s="10" t="s">
        <v>31</v>
      </c>
      <c r="H116" s="36"/>
      <c r="I116" s="37" t="s">
        <v>190</v>
      </c>
      <c r="J116" s="75"/>
      <c r="K116" s="67" t="s">
        <v>477</v>
      </c>
      <c r="L116" s="68" t="s">
        <v>64</v>
      </c>
      <c r="M116" s="226" t="s">
        <v>481</v>
      </c>
      <c r="N116" s="40" t="s">
        <v>141</v>
      </c>
      <c r="O116" s="51" t="s">
        <v>478</v>
      </c>
      <c r="P116" s="84"/>
      <c r="Q116" s="219" t="s">
        <v>183</v>
      </c>
    </row>
    <row r="117" spans="2:17" s="20" customFormat="1" ht="18" customHeight="1" x14ac:dyDescent="0.15">
      <c r="B117" s="91"/>
      <c r="C117" s="10"/>
      <c r="D117" s="10"/>
      <c r="E117" s="10"/>
      <c r="F117" s="10"/>
      <c r="G117" s="36" t="s">
        <v>57</v>
      </c>
      <c r="H117" s="36"/>
      <c r="I117" s="37" t="s">
        <v>270</v>
      </c>
      <c r="J117" s="75"/>
      <c r="K117" s="44" t="s">
        <v>271</v>
      </c>
      <c r="L117" s="10" t="s">
        <v>59</v>
      </c>
      <c r="M117" s="10">
        <v>2</v>
      </c>
      <c r="N117" s="40" t="s">
        <v>60</v>
      </c>
      <c r="O117" s="41">
        <v>132</v>
      </c>
      <c r="P117" s="84"/>
      <c r="Q117" s="219" t="s">
        <v>183</v>
      </c>
    </row>
    <row r="118" spans="2:17" s="20" customFormat="1" ht="18" customHeight="1" x14ac:dyDescent="0.15">
      <c r="B118" s="91"/>
      <c r="C118" s="10"/>
      <c r="D118" s="10"/>
      <c r="E118" s="10"/>
      <c r="F118" s="10"/>
      <c r="G118" s="36" t="s">
        <v>66</v>
      </c>
      <c r="H118" s="36" t="s">
        <v>31</v>
      </c>
      <c r="I118" s="37" t="s">
        <v>139</v>
      </c>
      <c r="J118" s="75"/>
      <c r="K118" s="44" t="s">
        <v>192</v>
      </c>
      <c r="L118" s="10" t="s">
        <v>64</v>
      </c>
      <c r="M118" s="10">
        <v>2</v>
      </c>
      <c r="N118" s="40" t="s">
        <v>60</v>
      </c>
      <c r="O118" s="41">
        <v>133</v>
      </c>
      <c r="P118" s="84"/>
      <c r="Q118" s="219" t="s">
        <v>183</v>
      </c>
    </row>
    <row r="119" spans="2:17" s="20" customFormat="1" ht="18" customHeight="1" x14ac:dyDescent="0.15">
      <c r="B119" s="91"/>
      <c r="C119" s="10"/>
      <c r="D119" s="10"/>
      <c r="E119" s="10"/>
      <c r="F119" s="10"/>
      <c r="G119" s="36" t="s">
        <v>66</v>
      </c>
      <c r="H119" s="36" t="s">
        <v>31</v>
      </c>
      <c r="I119" s="37" t="s">
        <v>139</v>
      </c>
      <c r="J119" s="75"/>
      <c r="K119" s="44" t="s">
        <v>193</v>
      </c>
      <c r="L119" s="10" t="s">
        <v>64</v>
      </c>
      <c r="M119" s="10">
        <v>1</v>
      </c>
      <c r="N119" s="40" t="s">
        <v>60</v>
      </c>
      <c r="O119" s="41">
        <v>139</v>
      </c>
      <c r="P119" s="84"/>
      <c r="Q119" s="219" t="s">
        <v>183</v>
      </c>
    </row>
    <row r="120" spans="2:17" s="20" customFormat="1" ht="18" customHeight="1" x14ac:dyDescent="0.15">
      <c r="B120" s="91"/>
      <c r="C120" s="10"/>
      <c r="D120" s="10"/>
      <c r="E120" s="10"/>
      <c r="F120" s="10"/>
      <c r="G120" s="36" t="s">
        <v>66</v>
      </c>
      <c r="H120" s="36"/>
      <c r="I120" s="37" t="s">
        <v>139</v>
      </c>
      <c r="J120" s="75"/>
      <c r="K120" s="44" t="s">
        <v>194</v>
      </c>
      <c r="L120" s="10" t="s">
        <v>92</v>
      </c>
      <c r="M120" s="10">
        <v>1</v>
      </c>
      <c r="N120" s="40" t="s">
        <v>60</v>
      </c>
      <c r="O120" s="41">
        <v>142</v>
      </c>
      <c r="P120" s="84"/>
      <c r="Q120" s="219" t="s">
        <v>183</v>
      </c>
    </row>
    <row r="121" spans="2:17" s="20" customFormat="1" ht="18" customHeight="1" x14ac:dyDescent="0.15">
      <c r="B121" s="91"/>
      <c r="C121" s="10"/>
      <c r="D121" s="10"/>
      <c r="E121" s="10"/>
      <c r="F121" s="10"/>
      <c r="G121" s="36" t="s">
        <v>66</v>
      </c>
      <c r="H121" s="36"/>
      <c r="I121" s="98" t="s">
        <v>139</v>
      </c>
      <c r="J121" s="73"/>
      <c r="K121" s="67" t="s">
        <v>195</v>
      </c>
      <c r="L121" s="68" t="s">
        <v>92</v>
      </c>
      <c r="M121" s="68">
        <v>1</v>
      </c>
      <c r="N121" s="40" t="s">
        <v>60</v>
      </c>
      <c r="O121" s="41">
        <v>144</v>
      </c>
      <c r="P121" s="84"/>
      <c r="Q121" s="219" t="s">
        <v>183</v>
      </c>
    </row>
    <row r="122" spans="2:17" s="20" customFormat="1" ht="18" customHeight="1" x14ac:dyDescent="0.15">
      <c r="B122" s="91"/>
      <c r="C122" s="10"/>
      <c r="D122" s="10"/>
      <c r="E122" s="10"/>
      <c r="F122" s="10"/>
      <c r="G122" s="36" t="s">
        <v>66</v>
      </c>
      <c r="H122" s="36" t="s">
        <v>31</v>
      </c>
      <c r="I122" s="98" t="s">
        <v>139</v>
      </c>
      <c r="J122" s="73"/>
      <c r="K122" s="67" t="s">
        <v>196</v>
      </c>
      <c r="L122" s="68" t="s">
        <v>92</v>
      </c>
      <c r="M122" s="68">
        <v>2</v>
      </c>
      <c r="N122" s="40" t="s">
        <v>60</v>
      </c>
      <c r="O122" s="41">
        <v>145</v>
      </c>
      <c r="P122" s="84"/>
      <c r="Q122" s="219" t="s">
        <v>183</v>
      </c>
    </row>
    <row r="123" spans="2:17" s="20" customFormat="1" ht="18" customHeight="1" x14ac:dyDescent="0.15">
      <c r="B123" s="91"/>
      <c r="C123" s="10"/>
      <c r="D123" s="10"/>
      <c r="E123" s="10"/>
      <c r="F123" s="10"/>
      <c r="G123" s="36" t="s">
        <v>31</v>
      </c>
      <c r="H123" s="36" t="s">
        <v>31</v>
      </c>
      <c r="I123" s="98" t="s">
        <v>139</v>
      </c>
      <c r="J123" s="73"/>
      <c r="K123" s="67" t="s">
        <v>197</v>
      </c>
      <c r="L123" s="68" t="s">
        <v>92</v>
      </c>
      <c r="M123" s="68">
        <v>2</v>
      </c>
      <c r="N123" s="40" t="s">
        <v>60</v>
      </c>
      <c r="O123" s="41">
        <v>147</v>
      </c>
      <c r="P123" s="84"/>
      <c r="Q123" s="219" t="s">
        <v>183</v>
      </c>
    </row>
    <row r="124" spans="2:17" s="20" customFormat="1" ht="18" customHeight="1" x14ac:dyDescent="0.15">
      <c r="B124" s="91"/>
      <c r="C124" s="10"/>
      <c r="D124" s="10"/>
      <c r="E124" s="10"/>
      <c r="F124" s="10"/>
      <c r="G124" s="36" t="s">
        <v>31</v>
      </c>
      <c r="H124" s="36"/>
      <c r="I124" s="98" t="s">
        <v>184</v>
      </c>
      <c r="J124" s="73"/>
      <c r="K124" s="44" t="s">
        <v>198</v>
      </c>
      <c r="L124" s="68" t="s">
        <v>92</v>
      </c>
      <c r="M124" s="10">
        <v>1</v>
      </c>
      <c r="N124" s="40" t="s">
        <v>60</v>
      </c>
      <c r="O124" s="41">
        <v>149</v>
      </c>
      <c r="P124" s="84"/>
      <c r="Q124" s="219" t="s">
        <v>183</v>
      </c>
    </row>
    <row r="125" spans="2:17" s="20" customFormat="1" ht="18" customHeight="1" x14ac:dyDescent="0.15">
      <c r="B125" s="91"/>
      <c r="C125" s="10"/>
      <c r="D125" s="10"/>
      <c r="E125" s="10"/>
      <c r="F125" s="10"/>
      <c r="G125" s="10" t="s">
        <v>31</v>
      </c>
      <c r="H125" s="36"/>
      <c r="I125" s="37" t="s">
        <v>184</v>
      </c>
      <c r="J125" s="75"/>
      <c r="K125" s="44" t="s">
        <v>199</v>
      </c>
      <c r="L125" s="10" t="s">
        <v>90</v>
      </c>
      <c r="M125" s="10">
        <v>1</v>
      </c>
      <c r="N125" s="40" t="s">
        <v>60</v>
      </c>
      <c r="O125" s="41">
        <v>150</v>
      </c>
      <c r="P125" s="84"/>
      <c r="Q125" s="219" t="s">
        <v>183</v>
      </c>
    </row>
    <row r="126" spans="2:17" s="20" customFormat="1" ht="18" customHeight="1" x14ac:dyDescent="0.15">
      <c r="B126" s="91"/>
      <c r="C126" s="10"/>
      <c r="D126" s="10"/>
      <c r="E126" s="10"/>
      <c r="F126" s="10"/>
      <c r="G126" s="10" t="s">
        <v>31</v>
      </c>
      <c r="H126" s="36"/>
      <c r="I126" s="37" t="s">
        <v>184</v>
      </c>
      <c r="J126" s="75"/>
      <c r="K126" s="44" t="s">
        <v>200</v>
      </c>
      <c r="L126" s="10" t="s">
        <v>90</v>
      </c>
      <c r="M126" s="10">
        <v>1</v>
      </c>
      <c r="N126" s="40" t="s">
        <v>60</v>
      </c>
      <c r="O126" s="41">
        <v>152</v>
      </c>
      <c r="P126" s="84"/>
      <c r="Q126" s="219" t="s">
        <v>183</v>
      </c>
    </row>
    <row r="127" spans="2:17" s="20" customFormat="1" ht="18" customHeight="1" x14ac:dyDescent="0.15">
      <c r="B127" s="91"/>
      <c r="C127" s="10"/>
      <c r="D127" s="10"/>
      <c r="E127" s="10"/>
      <c r="F127" s="10"/>
      <c r="G127" s="10" t="s">
        <v>66</v>
      </c>
      <c r="H127" s="95" t="s">
        <v>31</v>
      </c>
      <c r="I127" s="37" t="s">
        <v>139</v>
      </c>
      <c r="J127" s="75"/>
      <c r="K127" s="219" t="s">
        <v>201</v>
      </c>
      <c r="L127" s="75" t="s">
        <v>64</v>
      </c>
      <c r="M127" s="75">
        <v>1</v>
      </c>
      <c r="N127" s="96" t="s">
        <v>80</v>
      </c>
      <c r="O127" s="41">
        <v>154</v>
      </c>
      <c r="P127" s="84"/>
      <c r="Q127" s="219" t="s">
        <v>183</v>
      </c>
    </row>
    <row r="128" spans="2:17" s="20" customFormat="1" ht="18" customHeight="1" x14ac:dyDescent="0.15">
      <c r="B128" s="91"/>
      <c r="C128" s="10"/>
      <c r="D128" s="10"/>
      <c r="E128" s="10"/>
      <c r="F128" s="10"/>
      <c r="G128" s="10" t="s">
        <v>31</v>
      </c>
      <c r="H128" s="36"/>
      <c r="I128" s="37" t="s">
        <v>139</v>
      </c>
      <c r="J128" s="75"/>
      <c r="K128" s="44" t="s">
        <v>202</v>
      </c>
      <c r="L128" s="10" t="s">
        <v>92</v>
      </c>
      <c r="M128" s="10">
        <v>1</v>
      </c>
      <c r="N128" s="40" t="s">
        <v>80</v>
      </c>
      <c r="O128" s="41">
        <v>156</v>
      </c>
      <c r="P128" s="84"/>
      <c r="Q128" s="219" t="s">
        <v>183</v>
      </c>
    </row>
    <row r="129" spans="1:17" s="20" customFormat="1" ht="18" customHeight="1" x14ac:dyDescent="0.15">
      <c r="B129" s="91"/>
      <c r="C129" s="10"/>
      <c r="D129" s="10"/>
      <c r="E129" s="10"/>
      <c r="F129" s="10"/>
      <c r="G129" s="36" t="s">
        <v>31</v>
      </c>
      <c r="H129" s="36"/>
      <c r="I129" s="37" t="s">
        <v>139</v>
      </c>
      <c r="J129" s="75"/>
      <c r="K129" s="44" t="s">
        <v>203</v>
      </c>
      <c r="L129" s="10" t="s">
        <v>90</v>
      </c>
      <c r="M129" s="10">
        <v>1</v>
      </c>
      <c r="N129" s="40" t="s">
        <v>80</v>
      </c>
      <c r="O129" s="41">
        <v>157</v>
      </c>
      <c r="P129" s="84"/>
      <c r="Q129" s="219" t="s">
        <v>183</v>
      </c>
    </row>
    <row r="130" spans="1:17" s="20" customFormat="1" ht="18" customHeight="1" x14ac:dyDescent="0.15">
      <c r="B130" s="91"/>
      <c r="C130" s="10"/>
      <c r="D130" s="10"/>
      <c r="E130" s="10"/>
      <c r="F130" s="10"/>
      <c r="G130" s="10" t="s">
        <v>66</v>
      </c>
      <c r="H130" s="36"/>
      <c r="I130" s="37" t="s">
        <v>139</v>
      </c>
      <c r="J130" s="75"/>
      <c r="K130" s="44" t="s">
        <v>204</v>
      </c>
      <c r="L130" s="10" t="s">
        <v>92</v>
      </c>
      <c r="M130" s="10">
        <v>1</v>
      </c>
      <c r="N130" s="40" t="s">
        <v>80</v>
      </c>
      <c r="O130" s="41">
        <v>158</v>
      </c>
      <c r="P130" s="84"/>
      <c r="Q130" s="219" t="s">
        <v>183</v>
      </c>
    </row>
    <row r="131" spans="1:17" s="20" customFormat="1" ht="18" customHeight="1" x14ac:dyDescent="0.15">
      <c r="B131" s="91"/>
      <c r="C131" s="10"/>
      <c r="D131" s="10"/>
      <c r="E131" s="10"/>
      <c r="F131" s="10"/>
      <c r="G131" s="36" t="s">
        <v>66</v>
      </c>
      <c r="H131" s="36" t="s">
        <v>31</v>
      </c>
      <c r="I131" s="37" t="s">
        <v>139</v>
      </c>
      <c r="J131" s="75"/>
      <c r="K131" s="44" t="s">
        <v>196</v>
      </c>
      <c r="L131" s="10" t="s">
        <v>90</v>
      </c>
      <c r="M131" s="10">
        <v>1</v>
      </c>
      <c r="N131" s="46" t="s">
        <v>80</v>
      </c>
      <c r="O131" s="41">
        <v>159</v>
      </c>
      <c r="P131" s="84"/>
      <c r="Q131" s="219" t="s">
        <v>183</v>
      </c>
    </row>
    <row r="132" spans="1:17" s="20" customFormat="1" ht="18" customHeight="1" x14ac:dyDescent="0.15">
      <c r="B132" s="91"/>
      <c r="C132" s="10"/>
      <c r="D132" s="10"/>
      <c r="E132" s="10"/>
      <c r="F132" s="10"/>
      <c r="G132" s="36" t="s">
        <v>31</v>
      </c>
      <c r="H132" s="36" t="s">
        <v>31</v>
      </c>
      <c r="I132" s="37" t="s">
        <v>139</v>
      </c>
      <c r="J132" s="75"/>
      <c r="K132" s="44" t="s">
        <v>205</v>
      </c>
      <c r="L132" s="10" t="s">
        <v>92</v>
      </c>
      <c r="M132" s="10">
        <v>1</v>
      </c>
      <c r="N132" s="46" t="s">
        <v>80</v>
      </c>
      <c r="O132" s="41">
        <v>160</v>
      </c>
      <c r="P132" s="84"/>
      <c r="Q132" s="219" t="s">
        <v>183</v>
      </c>
    </row>
    <row r="133" spans="1:17" s="20" customFormat="1" ht="18" customHeight="1" x14ac:dyDescent="0.15">
      <c r="B133" s="91"/>
      <c r="C133" s="10"/>
      <c r="D133" s="10"/>
      <c r="E133" s="10"/>
      <c r="F133" s="10"/>
      <c r="G133" s="10" t="s">
        <v>31</v>
      </c>
      <c r="H133" s="36" t="s">
        <v>31</v>
      </c>
      <c r="I133" s="37" t="s">
        <v>139</v>
      </c>
      <c r="J133" s="75"/>
      <c r="K133" s="44" t="s">
        <v>206</v>
      </c>
      <c r="L133" s="10" t="s">
        <v>92</v>
      </c>
      <c r="M133" s="10">
        <v>1</v>
      </c>
      <c r="N133" s="46" t="s">
        <v>80</v>
      </c>
      <c r="O133" s="41">
        <v>164</v>
      </c>
      <c r="P133" s="84"/>
      <c r="Q133" s="219" t="s">
        <v>183</v>
      </c>
    </row>
    <row r="134" spans="1:17" s="20" customFormat="1" ht="18" customHeight="1" x14ac:dyDescent="0.15">
      <c r="B134" s="91"/>
      <c r="C134" s="68"/>
      <c r="D134" s="68"/>
      <c r="E134" s="68"/>
      <c r="F134" s="68"/>
      <c r="G134" s="68" t="s">
        <v>31</v>
      </c>
      <c r="H134" s="76"/>
      <c r="I134" s="98" t="s">
        <v>139</v>
      </c>
      <c r="J134" s="73"/>
      <c r="K134" s="67" t="s">
        <v>207</v>
      </c>
      <c r="L134" s="68" t="s">
        <v>92</v>
      </c>
      <c r="M134" s="68">
        <v>1</v>
      </c>
      <c r="N134" s="46" t="s">
        <v>80</v>
      </c>
      <c r="O134" s="51" t="s">
        <v>208</v>
      </c>
      <c r="P134" s="69"/>
      <c r="Q134" s="70" t="s">
        <v>183</v>
      </c>
    </row>
    <row r="135" spans="1:17" s="20" customFormat="1" ht="18" customHeight="1" x14ac:dyDescent="0.15">
      <c r="B135" s="91"/>
      <c r="C135" s="68" t="s">
        <v>66</v>
      </c>
      <c r="D135" s="68"/>
      <c r="E135" s="68"/>
      <c r="F135" s="68"/>
      <c r="G135" s="68" t="s">
        <v>57</v>
      </c>
      <c r="H135" s="76"/>
      <c r="I135" s="98" t="s">
        <v>162</v>
      </c>
      <c r="J135" s="73"/>
      <c r="K135" s="67" t="s">
        <v>209</v>
      </c>
      <c r="L135" s="68" t="s">
        <v>64</v>
      </c>
      <c r="M135" s="68">
        <v>2</v>
      </c>
      <c r="N135" s="46" t="s">
        <v>97</v>
      </c>
      <c r="O135" s="51">
        <v>447</v>
      </c>
      <c r="P135" s="69"/>
      <c r="Q135" s="70" t="s">
        <v>183</v>
      </c>
    </row>
    <row r="136" spans="1:17" s="20" customFormat="1" ht="18" customHeight="1" x14ac:dyDescent="0.15">
      <c r="B136" s="91"/>
      <c r="C136" s="10" t="s">
        <v>66</v>
      </c>
      <c r="D136" s="10"/>
      <c r="E136" s="10"/>
      <c r="F136" s="10"/>
      <c r="G136" s="36" t="s">
        <v>57</v>
      </c>
      <c r="H136" s="36" t="s">
        <v>31</v>
      </c>
      <c r="I136" s="37" t="s">
        <v>162</v>
      </c>
      <c r="J136" s="75"/>
      <c r="K136" s="44" t="s">
        <v>210</v>
      </c>
      <c r="L136" s="10" t="s">
        <v>64</v>
      </c>
      <c r="M136" s="10">
        <v>2</v>
      </c>
      <c r="N136" s="46" t="s">
        <v>97</v>
      </c>
      <c r="O136" s="41">
        <v>451</v>
      </c>
      <c r="P136" s="84"/>
      <c r="Q136" s="219" t="s">
        <v>183</v>
      </c>
    </row>
    <row r="137" spans="1:17" s="20" customFormat="1" ht="18" customHeight="1" x14ac:dyDescent="0.15">
      <c r="B137" s="91"/>
      <c r="C137" s="10" t="s">
        <v>66</v>
      </c>
      <c r="D137" s="10"/>
      <c r="E137" s="10"/>
      <c r="F137" s="10"/>
      <c r="G137" s="36" t="s">
        <v>57</v>
      </c>
      <c r="H137" s="36"/>
      <c r="I137" s="37" t="s">
        <v>162</v>
      </c>
      <c r="J137" s="75"/>
      <c r="K137" s="44" t="s">
        <v>211</v>
      </c>
      <c r="L137" s="10" t="s">
        <v>64</v>
      </c>
      <c r="M137" s="10">
        <v>2</v>
      </c>
      <c r="N137" s="40" t="s">
        <v>97</v>
      </c>
      <c r="O137" s="41">
        <v>453</v>
      </c>
      <c r="P137" s="84"/>
      <c r="Q137" s="219" t="s">
        <v>183</v>
      </c>
    </row>
    <row r="138" spans="1:17" s="20" customFormat="1" ht="18" customHeight="1" x14ac:dyDescent="0.15">
      <c r="B138" s="91"/>
      <c r="C138" s="10" t="s">
        <v>66</v>
      </c>
      <c r="D138" s="10"/>
      <c r="E138" s="10"/>
      <c r="F138" s="10"/>
      <c r="G138" s="36" t="s">
        <v>57</v>
      </c>
      <c r="H138" s="36"/>
      <c r="I138" s="37" t="s">
        <v>162</v>
      </c>
      <c r="J138" s="75"/>
      <c r="K138" s="44" t="s">
        <v>212</v>
      </c>
      <c r="L138" s="10" t="s">
        <v>64</v>
      </c>
      <c r="M138" s="10">
        <v>2</v>
      </c>
      <c r="N138" s="46" t="s">
        <v>97</v>
      </c>
      <c r="O138" s="41">
        <v>454</v>
      </c>
      <c r="P138" s="84"/>
      <c r="Q138" s="219" t="s">
        <v>183</v>
      </c>
    </row>
    <row r="139" spans="1:17" s="20" customFormat="1" ht="18" customHeight="1" x14ac:dyDescent="0.15">
      <c r="B139" s="91"/>
      <c r="C139" s="10" t="s">
        <v>66</v>
      </c>
      <c r="D139" s="10"/>
      <c r="E139" s="10"/>
      <c r="F139" s="10"/>
      <c r="G139" s="36" t="s">
        <v>57</v>
      </c>
      <c r="H139" s="36" t="s">
        <v>31</v>
      </c>
      <c r="I139" s="98" t="s">
        <v>162</v>
      </c>
      <c r="J139" s="73"/>
      <c r="K139" s="67" t="s">
        <v>213</v>
      </c>
      <c r="L139" s="10" t="s">
        <v>64</v>
      </c>
      <c r="M139" s="68">
        <v>2</v>
      </c>
      <c r="N139" s="40" t="s">
        <v>109</v>
      </c>
      <c r="O139" s="41">
        <v>448</v>
      </c>
      <c r="P139" s="84"/>
      <c r="Q139" s="219" t="s">
        <v>183</v>
      </c>
    </row>
    <row r="140" spans="1:17" s="19" customFormat="1" ht="18" customHeight="1" x14ac:dyDescent="0.15">
      <c r="A140" s="20"/>
      <c r="B140" s="91"/>
      <c r="C140" s="10" t="s">
        <v>66</v>
      </c>
      <c r="D140" s="10"/>
      <c r="E140" s="10"/>
      <c r="F140" s="10"/>
      <c r="G140" s="36" t="s">
        <v>57</v>
      </c>
      <c r="H140" s="36"/>
      <c r="I140" s="98" t="s">
        <v>162</v>
      </c>
      <c r="J140" s="73"/>
      <c r="K140" s="67" t="s">
        <v>214</v>
      </c>
      <c r="L140" s="10" t="s">
        <v>64</v>
      </c>
      <c r="M140" s="68">
        <v>2</v>
      </c>
      <c r="N140" s="40" t="s">
        <v>109</v>
      </c>
      <c r="O140" s="41">
        <v>450</v>
      </c>
      <c r="P140" s="84"/>
      <c r="Q140" s="219" t="s">
        <v>183</v>
      </c>
    </row>
    <row r="141" spans="1:17" s="19" customFormat="1" ht="18" customHeight="1" x14ac:dyDescent="0.15">
      <c r="A141" s="20"/>
      <c r="B141" s="91"/>
      <c r="C141" s="10" t="s">
        <v>66</v>
      </c>
      <c r="D141" s="10"/>
      <c r="E141" s="10"/>
      <c r="F141" s="10"/>
      <c r="G141" s="36" t="s">
        <v>57</v>
      </c>
      <c r="H141" s="36"/>
      <c r="I141" s="98" t="s">
        <v>162</v>
      </c>
      <c r="J141" s="73"/>
      <c r="K141" s="67" t="s">
        <v>215</v>
      </c>
      <c r="L141" s="10" t="s">
        <v>92</v>
      </c>
      <c r="M141" s="68">
        <v>2</v>
      </c>
      <c r="N141" s="40" t="s">
        <v>109</v>
      </c>
      <c r="O141" s="41">
        <v>456</v>
      </c>
      <c r="P141" s="84"/>
      <c r="Q141" s="219" t="s">
        <v>183</v>
      </c>
    </row>
    <row r="142" spans="1:17" s="4" customFormat="1" ht="18" customHeight="1" x14ac:dyDescent="0.15">
      <c r="A142" s="20"/>
      <c r="B142" s="91"/>
      <c r="C142" s="10" t="s">
        <v>66</v>
      </c>
      <c r="D142" s="10"/>
      <c r="E142" s="10"/>
      <c r="F142" s="10"/>
      <c r="G142" s="36" t="s">
        <v>57</v>
      </c>
      <c r="H142" s="36" t="s">
        <v>31</v>
      </c>
      <c r="I142" s="98" t="s">
        <v>162</v>
      </c>
      <c r="J142" s="73"/>
      <c r="K142" s="67" t="s">
        <v>216</v>
      </c>
      <c r="L142" s="10" t="s">
        <v>92</v>
      </c>
      <c r="M142" s="68">
        <v>2</v>
      </c>
      <c r="N142" s="40" t="s">
        <v>109</v>
      </c>
      <c r="O142" s="41">
        <v>457</v>
      </c>
      <c r="P142" s="84"/>
      <c r="Q142" s="219" t="s">
        <v>183</v>
      </c>
    </row>
    <row r="143" spans="1:17" s="4" customFormat="1" ht="18.75" customHeight="1" x14ac:dyDescent="0.15">
      <c r="A143" s="19"/>
      <c r="B143" s="109" t="s">
        <v>121</v>
      </c>
      <c r="C143" s="223">
        <f>SUMIFS(M113:M142,C113:C142,"○")</f>
        <v>16</v>
      </c>
      <c r="D143" s="223">
        <f>SUMIFS(M113:M142,D113:D142,"○")</f>
        <v>0</v>
      </c>
      <c r="E143" s="223">
        <f>SUMIFS(M113:M142,E113:E142,"○")</f>
        <v>0</v>
      </c>
      <c r="F143" s="223">
        <f>SUMIFS(M113:M142,F113:F142,"○")</f>
        <v>0</v>
      </c>
      <c r="G143" s="223">
        <f>SUMIFS(M113:M142,G113:G142,"○")</f>
        <v>42</v>
      </c>
      <c r="H143" s="223">
        <f>SUMIFS(M113:M142,H113:H142,"○")</f>
        <v>17</v>
      </c>
      <c r="I143" s="110"/>
      <c r="J143" s="111"/>
      <c r="K143" s="112"/>
      <c r="L143" s="112"/>
      <c r="M143" s="112"/>
      <c r="N143" s="113"/>
      <c r="O143" s="114"/>
      <c r="P143" s="115"/>
      <c r="Q143" s="111"/>
    </row>
    <row r="144" spans="1:17" s="4" customFormat="1" ht="16.5" customHeight="1" x14ac:dyDescent="0.15">
      <c r="A144" s="3"/>
      <c r="B144" s="33"/>
      <c r="C144" s="34"/>
      <c r="D144" s="34"/>
      <c r="E144" s="34"/>
      <c r="F144" s="34"/>
      <c r="G144" s="34"/>
      <c r="H144" s="34"/>
      <c r="I144" s="5"/>
      <c r="J144" s="5"/>
      <c r="K144" s="5"/>
      <c r="L144" s="5"/>
      <c r="M144" s="5"/>
      <c r="N144" s="5"/>
      <c r="O144" s="5"/>
      <c r="P144" s="34"/>
      <c r="Q144" s="35"/>
    </row>
    <row r="145" spans="1:18" s="19" customFormat="1" x14ac:dyDescent="0.15">
      <c r="A145" s="6"/>
      <c r="B145" s="7" t="s">
        <v>219</v>
      </c>
      <c r="C145" s="7"/>
      <c r="D145" s="7"/>
      <c r="E145" s="7"/>
      <c r="F145" s="8"/>
    </row>
    <row r="146" spans="1:18" s="19" customFormat="1" x14ac:dyDescent="0.15">
      <c r="A146" s="6"/>
      <c r="B146" s="9" t="s">
        <v>221</v>
      </c>
      <c r="C146" s="10">
        <f>SUMIFS($M$14:$M142,$C$14:$C142,"○")</f>
        <v>90</v>
      </c>
      <c r="D146" s="11" t="s">
        <v>222</v>
      </c>
      <c r="E146" s="11">
        <v>62</v>
      </c>
      <c r="F146" s="12" t="s">
        <v>223</v>
      </c>
    </row>
    <row r="147" spans="1:18" s="19" customFormat="1" x14ac:dyDescent="0.15">
      <c r="A147" s="6"/>
      <c r="B147" s="9" t="s">
        <v>225</v>
      </c>
      <c r="C147" s="10">
        <f>SUMIFS($M$14:$M142,$D$14:$D142,"○")</f>
        <v>68</v>
      </c>
      <c r="D147" s="11" t="s">
        <v>222</v>
      </c>
      <c r="E147" s="11">
        <v>40</v>
      </c>
      <c r="F147" s="12" t="s">
        <v>226</v>
      </c>
    </row>
    <row r="148" spans="1:18" s="19" customFormat="1" x14ac:dyDescent="0.15">
      <c r="A148" s="6"/>
      <c r="B148" s="9" t="s">
        <v>227</v>
      </c>
      <c r="C148" s="10">
        <f>SUMIFS($M$14:$M142,$E$14:$E142,"○")</f>
        <v>40</v>
      </c>
      <c r="D148" s="11" t="s">
        <v>222</v>
      </c>
      <c r="E148" s="11">
        <v>31</v>
      </c>
      <c r="F148" s="12" t="s">
        <v>228</v>
      </c>
    </row>
    <row r="149" spans="1:18" s="19" customFormat="1" x14ac:dyDescent="0.15">
      <c r="A149" s="6"/>
      <c r="B149" s="9" t="s">
        <v>229</v>
      </c>
      <c r="C149" s="10">
        <f>SUMIFS($M$14:$M142,$F$14:$F142,"○")</f>
        <v>163</v>
      </c>
      <c r="D149" s="11" t="s">
        <v>222</v>
      </c>
      <c r="E149" s="11">
        <v>62</v>
      </c>
      <c r="F149" s="12" t="s">
        <v>230</v>
      </c>
    </row>
    <row r="150" spans="1:18" s="19" customFormat="1" x14ac:dyDescent="0.15">
      <c r="A150" s="6"/>
      <c r="B150" s="9" t="s">
        <v>231</v>
      </c>
      <c r="C150" s="10">
        <f>SUMIFS($M$14:$M142,$G$14:$G142,"○")</f>
        <v>124</v>
      </c>
      <c r="D150" s="11" t="s">
        <v>222</v>
      </c>
      <c r="E150" s="11">
        <v>24</v>
      </c>
      <c r="F150" s="12" t="s">
        <v>232</v>
      </c>
    </row>
    <row r="151" spans="1:18" s="19" customFormat="1" x14ac:dyDescent="0.15">
      <c r="A151" s="6"/>
      <c r="B151" s="9" t="s">
        <v>234</v>
      </c>
      <c r="C151" s="10">
        <f>SUMIFS($M$14:$M142,$H$14:$H142,"○")</f>
        <v>21</v>
      </c>
      <c r="D151" s="11" t="s">
        <v>222</v>
      </c>
      <c r="E151" s="11">
        <v>1</v>
      </c>
      <c r="F151" s="12" t="s">
        <v>235</v>
      </c>
    </row>
    <row r="152" spans="1:18" s="19" customFormat="1" x14ac:dyDescent="0.15">
      <c r="A152" s="6"/>
      <c r="B152" s="13" t="s">
        <v>30</v>
      </c>
      <c r="C152" s="14">
        <f>$C153+$C155</f>
        <v>81</v>
      </c>
      <c r="D152" s="11" t="s">
        <v>272</v>
      </c>
      <c r="E152" s="11">
        <v>40</v>
      </c>
      <c r="F152" s="12" t="s">
        <v>273</v>
      </c>
    </row>
    <row r="153" spans="1:18" s="19" customFormat="1" x14ac:dyDescent="0.15">
      <c r="A153" s="6"/>
      <c r="B153" s="13" t="s">
        <v>238</v>
      </c>
      <c r="C153" s="14">
        <f>SUMIFS($M$14:$M142,$P$14:$P142,"A",$F$14:$F$142,"○")</f>
        <v>34</v>
      </c>
      <c r="D153" s="11" t="s">
        <v>272</v>
      </c>
      <c r="E153" s="11">
        <v>30</v>
      </c>
      <c r="F153" s="12" t="s">
        <v>273</v>
      </c>
    </row>
    <row r="154" spans="1:18" s="19" customFormat="1" x14ac:dyDescent="0.15">
      <c r="A154" s="6"/>
      <c r="B154" s="22" t="s">
        <v>274</v>
      </c>
      <c r="C154" s="14">
        <f>SUMIFS($M$14:$M142,$Q$14:$Q142,"電気電子工学の基礎となる科目",$F$14:$F$142,"○")</f>
        <v>12</v>
      </c>
      <c r="D154" s="11" t="s">
        <v>272</v>
      </c>
      <c r="E154" s="11">
        <v>4</v>
      </c>
      <c r="F154" s="12" t="s">
        <v>273</v>
      </c>
    </row>
    <row r="155" spans="1:18" s="19" customFormat="1" x14ac:dyDescent="0.15">
      <c r="A155" s="6"/>
      <c r="B155" s="13" t="s">
        <v>240</v>
      </c>
      <c r="C155" s="14">
        <f>SUMIFS($M$14:$M142,$P$14:$P142,"B",$F$14:$F$142,"○")</f>
        <v>47</v>
      </c>
      <c r="D155" s="11" t="s">
        <v>272</v>
      </c>
      <c r="E155" s="11">
        <v>6</v>
      </c>
      <c r="F155" s="12" t="s">
        <v>273</v>
      </c>
    </row>
    <row r="156" spans="1:18" s="19" customFormat="1" x14ac:dyDescent="0.15">
      <c r="A156" s="6"/>
      <c r="B156" s="13" t="s">
        <v>122</v>
      </c>
      <c r="C156" s="14">
        <f>SUMIFS($M$14:$M142,$P$14:$P142,"関連",$G$14:$G$142,"○")</f>
        <v>82</v>
      </c>
      <c r="D156" s="11" t="s">
        <v>272</v>
      </c>
      <c r="E156" s="11">
        <v>4</v>
      </c>
      <c r="F156" s="12" t="s">
        <v>273</v>
      </c>
    </row>
    <row r="157" spans="1:18" s="19" customFormat="1" x14ac:dyDescent="0.15">
      <c r="A157" s="6"/>
      <c r="B157" s="6"/>
      <c r="C157" s="6"/>
      <c r="D157" s="6"/>
      <c r="E157" s="6"/>
      <c r="F157" s="6"/>
      <c r="R157" s="18"/>
    </row>
    <row r="158" spans="1:18" x14ac:dyDescent="0.1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1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1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1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1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1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1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1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1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1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</sheetData>
  <mergeCells count="17">
    <mergeCell ref="B5:C5"/>
    <mergeCell ref="D5:J5"/>
    <mergeCell ref="B6:C6"/>
    <mergeCell ref="D6:J6"/>
    <mergeCell ref="B8:C8"/>
    <mergeCell ref="D8:J8"/>
    <mergeCell ref="P12:Q13"/>
    <mergeCell ref="B9:C9"/>
    <mergeCell ref="D9:J9"/>
    <mergeCell ref="B10:C10"/>
    <mergeCell ref="D10:J10"/>
    <mergeCell ref="M11:Q11"/>
    <mergeCell ref="B12:H12"/>
    <mergeCell ref="I12:L12"/>
    <mergeCell ref="M12:M13"/>
    <mergeCell ref="N12:N13"/>
    <mergeCell ref="O12:O13"/>
  </mergeCells>
  <phoneticPr fontId="1"/>
  <conditionalFormatting sqref="C146:C151">
    <cfRule type="expression" dxfId="4" priority="1">
      <formula>C146&lt;E146</formula>
    </cfRule>
  </conditionalFormatting>
  <pageMargins left="0.98425196850393704" right="0.78740157480314965" top="0.78740157480314965" bottom="0.19685039370078741" header="0.31496062992125984" footer="0.31496062992125984"/>
  <pageSetup paperSize="8" scale="4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45"/>
  <sheetViews>
    <sheetView view="pageBreakPreview" topLeftCell="A40" zoomScale="70" zoomScaleNormal="70" zoomScaleSheetLayoutView="70" workbookViewId="0">
      <selection activeCell="C145" sqref="C145"/>
    </sheetView>
  </sheetViews>
  <sheetFormatPr defaultColWidth="13.7109375" defaultRowHeight="13.5" x14ac:dyDescent="0.15"/>
  <cols>
    <col min="1" max="1" width="4.28515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7"/>
      <c r="P2" s="197"/>
      <c r="Q2" s="198"/>
    </row>
    <row r="3" spans="1:17" s="19" customFormat="1" ht="17.25" x14ac:dyDescent="0.15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s="19" customFormat="1" x14ac:dyDescent="0.15"/>
    <row r="5" spans="1:17" s="19" customFormat="1" ht="13.5" customHeight="1" x14ac:dyDescent="0.15">
      <c r="B5" s="264" t="s">
        <v>3</v>
      </c>
      <c r="C5" s="265"/>
      <c r="D5" s="243" t="s">
        <v>275</v>
      </c>
      <c r="E5" s="266"/>
      <c r="F5" s="266"/>
      <c r="G5" s="266"/>
      <c r="H5" s="266"/>
      <c r="I5" s="266"/>
      <c r="J5" s="267"/>
      <c r="K5" s="86"/>
    </row>
    <row r="6" spans="1:17" s="19" customFormat="1" ht="14.25" customHeight="1" x14ac:dyDescent="0.15">
      <c r="B6" s="264" t="s">
        <v>5</v>
      </c>
      <c r="C6" s="265"/>
      <c r="D6" s="243" t="s">
        <v>276</v>
      </c>
      <c r="E6" s="266"/>
      <c r="F6" s="266"/>
      <c r="G6" s="266"/>
      <c r="H6" s="266"/>
      <c r="I6" s="266"/>
      <c r="J6" s="267"/>
      <c r="K6" s="86"/>
    </row>
    <row r="7" spans="1:17" s="19" customFormat="1" x14ac:dyDescent="0.15">
      <c r="K7" s="87"/>
    </row>
    <row r="8" spans="1:17" s="19" customFormat="1" ht="13.5" customHeight="1" x14ac:dyDescent="0.15">
      <c r="B8" s="264" t="s">
        <v>7</v>
      </c>
      <c r="C8" s="265"/>
      <c r="D8" s="243" t="s">
        <v>8</v>
      </c>
      <c r="E8" s="266"/>
      <c r="F8" s="266"/>
      <c r="G8" s="266"/>
      <c r="H8" s="266"/>
      <c r="I8" s="266"/>
      <c r="J8" s="267"/>
      <c r="K8" s="86"/>
    </row>
    <row r="9" spans="1:17" s="19" customFormat="1" x14ac:dyDescent="0.15">
      <c r="B9" s="264" t="s">
        <v>9</v>
      </c>
      <c r="C9" s="265"/>
      <c r="D9" s="243" t="s">
        <v>277</v>
      </c>
      <c r="E9" s="266"/>
      <c r="F9" s="266"/>
      <c r="G9" s="266"/>
      <c r="H9" s="266"/>
      <c r="I9" s="266"/>
      <c r="J9" s="267"/>
      <c r="K9" s="86"/>
    </row>
    <row r="10" spans="1:17" s="19" customFormat="1" x14ac:dyDescent="0.15">
      <c r="B10" s="264" t="s">
        <v>11</v>
      </c>
      <c r="C10" s="265"/>
      <c r="D10" s="246">
        <v>4</v>
      </c>
      <c r="E10" s="247"/>
      <c r="F10" s="247"/>
      <c r="G10" s="247"/>
      <c r="H10" s="247"/>
      <c r="I10" s="247"/>
      <c r="J10" s="248"/>
      <c r="K10" s="86"/>
    </row>
    <row r="11" spans="1:17" s="19" customFormat="1" x14ac:dyDescent="0.15">
      <c r="M11" s="249" t="s">
        <v>12</v>
      </c>
      <c r="N11" s="268"/>
      <c r="O11" s="268"/>
      <c r="P11" s="268"/>
      <c r="Q11" s="268"/>
    </row>
    <row r="12" spans="1:17" s="19" customFormat="1" ht="13.5" customHeight="1" x14ac:dyDescent="0.15">
      <c r="B12" s="250" t="s">
        <v>13</v>
      </c>
      <c r="C12" s="259"/>
      <c r="D12" s="259"/>
      <c r="E12" s="259"/>
      <c r="F12" s="259"/>
      <c r="G12" s="259"/>
      <c r="H12" s="259"/>
      <c r="I12" s="253" t="s">
        <v>14</v>
      </c>
      <c r="J12" s="251"/>
      <c r="K12" s="259"/>
      <c r="L12" s="260"/>
      <c r="M12" s="261" t="s">
        <v>15</v>
      </c>
      <c r="N12" s="250" t="s">
        <v>16</v>
      </c>
      <c r="O12" s="257" t="s">
        <v>17</v>
      </c>
      <c r="P12" s="237" t="s">
        <v>18</v>
      </c>
      <c r="Q12" s="238"/>
    </row>
    <row r="13" spans="1:17" s="19" customFormat="1" x14ac:dyDescent="0.15">
      <c r="B13" s="223" t="s">
        <v>19</v>
      </c>
      <c r="C13" s="223" t="s">
        <v>20</v>
      </c>
      <c r="D13" s="223" t="s">
        <v>21</v>
      </c>
      <c r="E13" s="223" t="s">
        <v>22</v>
      </c>
      <c r="F13" s="223" t="s">
        <v>23</v>
      </c>
      <c r="G13" s="221" t="s">
        <v>24</v>
      </c>
      <c r="H13" s="221" t="s">
        <v>25</v>
      </c>
      <c r="I13" s="88" t="s">
        <v>26</v>
      </c>
      <c r="J13" s="89" t="s">
        <v>27</v>
      </c>
      <c r="K13" s="223" t="s">
        <v>28</v>
      </c>
      <c r="L13" s="223" t="s">
        <v>29</v>
      </c>
      <c r="M13" s="262"/>
      <c r="N13" s="263"/>
      <c r="O13" s="269"/>
      <c r="P13" s="239"/>
      <c r="Q13" s="240"/>
    </row>
    <row r="14" spans="1:17" s="20" customFormat="1" ht="18" customHeight="1" x14ac:dyDescent="0.15">
      <c r="B14" s="90" t="s">
        <v>30</v>
      </c>
      <c r="C14" s="10"/>
      <c r="D14" s="10"/>
      <c r="E14" s="10"/>
      <c r="F14" s="68" t="s">
        <v>57</v>
      </c>
      <c r="G14" s="36"/>
      <c r="H14" s="36"/>
      <c r="I14" s="37" t="s">
        <v>151</v>
      </c>
      <c r="J14" s="75"/>
      <c r="K14" s="119" t="s">
        <v>278</v>
      </c>
      <c r="L14" s="21" t="s">
        <v>34</v>
      </c>
      <c r="M14" s="21">
        <v>1</v>
      </c>
      <c r="N14" s="120" t="s">
        <v>39</v>
      </c>
      <c r="O14" s="41">
        <v>264</v>
      </c>
      <c r="P14" s="116" t="s">
        <v>40</v>
      </c>
      <c r="Q14" s="219" t="s">
        <v>279</v>
      </c>
    </row>
    <row r="15" spans="1:17" s="20" customFormat="1" ht="18" customHeight="1" x14ac:dyDescent="0.15">
      <c r="B15" s="91"/>
      <c r="C15" s="10"/>
      <c r="D15" s="10"/>
      <c r="E15" s="10"/>
      <c r="F15" s="68" t="s">
        <v>57</v>
      </c>
      <c r="G15" s="36"/>
      <c r="H15" s="36"/>
      <c r="I15" s="37" t="s">
        <v>151</v>
      </c>
      <c r="J15" s="75"/>
      <c r="K15" s="121" t="s">
        <v>280</v>
      </c>
      <c r="L15" s="122" t="s">
        <v>34</v>
      </c>
      <c r="M15" s="21">
        <v>1</v>
      </c>
      <c r="N15" s="120" t="s">
        <v>39</v>
      </c>
      <c r="O15" s="41">
        <v>265</v>
      </c>
      <c r="P15" s="116" t="s">
        <v>40</v>
      </c>
      <c r="Q15" s="219" t="s">
        <v>281</v>
      </c>
    </row>
    <row r="16" spans="1:17" s="20" customFormat="1" ht="18" customHeight="1" x14ac:dyDescent="0.15">
      <c r="B16" s="91"/>
      <c r="C16" s="10"/>
      <c r="D16" s="10"/>
      <c r="E16" s="10"/>
      <c r="F16" s="68" t="s">
        <v>57</v>
      </c>
      <c r="G16" s="36"/>
      <c r="H16" s="36"/>
      <c r="I16" s="37" t="s">
        <v>151</v>
      </c>
      <c r="J16" s="75"/>
      <c r="K16" s="119" t="s">
        <v>282</v>
      </c>
      <c r="L16" s="21" t="s">
        <v>34</v>
      </c>
      <c r="M16" s="21">
        <v>2</v>
      </c>
      <c r="N16" s="120" t="s">
        <v>39</v>
      </c>
      <c r="O16" s="41">
        <v>266</v>
      </c>
      <c r="P16" s="116" t="s">
        <v>40</v>
      </c>
      <c r="Q16" s="219" t="s">
        <v>279</v>
      </c>
    </row>
    <row r="17" spans="1:17" s="20" customFormat="1" ht="18" customHeight="1" x14ac:dyDescent="0.15">
      <c r="B17" s="91"/>
      <c r="C17" s="10"/>
      <c r="D17" s="10"/>
      <c r="E17" s="10"/>
      <c r="F17" s="68" t="s">
        <v>57</v>
      </c>
      <c r="G17" s="36"/>
      <c r="H17" s="36"/>
      <c r="I17" s="37" t="s">
        <v>151</v>
      </c>
      <c r="J17" s="75"/>
      <c r="K17" s="121" t="s">
        <v>283</v>
      </c>
      <c r="L17" s="122" t="s">
        <v>34</v>
      </c>
      <c r="M17" s="21">
        <v>2</v>
      </c>
      <c r="N17" s="120" t="s">
        <v>39</v>
      </c>
      <c r="O17" s="41">
        <v>268</v>
      </c>
      <c r="P17" s="116" t="s">
        <v>40</v>
      </c>
      <c r="Q17" s="219" t="s">
        <v>281</v>
      </c>
    </row>
    <row r="18" spans="1:17" s="20" customFormat="1" ht="18" customHeight="1" x14ac:dyDescent="0.15">
      <c r="B18" s="91"/>
      <c r="C18" s="10"/>
      <c r="D18" s="10"/>
      <c r="E18" s="10"/>
      <c r="F18" s="68" t="s">
        <v>57</v>
      </c>
      <c r="G18" s="36"/>
      <c r="H18" s="36"/>
      <c r="I18" s="37" t="s">
        <v>151</v>
      </c>
      <c r="J18" s="75"/>
      <c r="K18" s="121" t="s">
        <v>284</v>
      </c>
      <c r="L18" s="122" t="s">
        <v>34</v>
      </c>
      <c r="M18" s="21">
        <v>2</v>
      </c>
      <c r="N18" s="120" t="s">
        <v>39</v>
      </c>
      <c r="O18" s="41">
        <v>270</v>
      </c>
      <c r="P18" s="116" t="s">
        <v>40</v>
      </c>
      <c r="Q18" s="219" t="s">
        <v>285</v>
      </c>
    </row>
    <row r="19" spans="1:17" s="20" customFormat="1" ht="18" customHeight="1" x14ac:dyDescent="0.15">
      <c r="B19" s="91"/>
      <c r="C19" s="10"/>
      <c r="D19" s="10"/>
      <c r="E19" s="10"/>
      <c r="F19" s="68" t="s">
        <v>57</v>
      </c>
      <c r="G19" s="36"/>
      <c r="H19" s="36"/>
      <c r="I19" s="37" t="s">
        <v>151</v>
      </c>
      <c r="J19" s="75"/>
      <c r="K19" s="121" t="s">
        <v>286</v>
      </c>
      <c r="L19" s="122" t="s">
        <v>34</v>
      </c>
      <c r="M19" s="21">
        <v>1</v>
      </c>
      <c r="N19" s="120" t="s">
        <v>39</v>
      </c>
      <c r="O19" s="41">
        <v>272</v>
      </c>
      <c r="P19" s="116" t="s">
        <v>40</v>
      </c>
      <c r="Q19" s="219" t="s">
        <v>285</v>
      </c>
    </row>
    <row r="20" spans="1:17" s="23" customFormat="1" ht="18" customHeight="1" x14ac:dyDescent="0.15">
      <c r="A20" s="20"/>
      <c r="B20" s="91"/>
      <c r="C20" s="10"/>
      <c r="D20" s="10"/>
      <c r="E20" s="10"/>
      <c r="F20" s="68" t="s">
        <v>57</v>
      </c>
      <c r="G20" s="36"/>
      <c r="H20" s="36"/>
      <c r="I20" s="37" t="s">
        <v>151</v>
      </c>
      <c r="J20" s="75"/>
      <c r="K20" s="121" t="s">
        <v>287</v>
      </c>
      <c r="L20" s="122" t="s">
        <v>34</v>
      </c>
      <c r="M20" s="21">
        <v>2</v>
      </c>
      <c r="N20" s="120" t="s">
        <v>46</v>
      </c>
      <c r="O20" s="41">
        <v>274</v>
      </c>
      <c r="P20" s="116" t="s">
        <v>40</v>
      </c>
      <c r="Q20" s="219" t="s">
        <v>281</v>
      </c>
    </row>
    <row r="21" spans="1:17" s="20" customFormat="1" ht="18" customHeight="1" x14ac:dyDescent="0.15">
      <c r="B21" s="91"/>
      <c r="C21" s="10"/>
      <c r="D21" s="10"/>
      <c r="E21" s="10"/>
      <c r="F21" s="68" t="s">
        <v>57</v>
      </c>
      <c r="G21" s="36"/>
      <c r="H21" s="36"/>
      <c r="I21" s="37" t="s">
        <v>151</v>
      </c>
      <c r="J21" s="75"/>
      <c r="K21" s="121" t="s">
        <v>288</v>
      </c>
      <c r="L21" s="122" t="s">
        <v>34</v>
      </c>
      <c r="M21" s="21">
        <v>2</v>
      </c>
      <c r="N21" s="120" t="s">
        <v>46</v>
      </c>
      <c r="O21" s="41">
        <v>278</v>
      </c>
      <c r="P21" s="116" t="s">
        <v>40</v>
      </c>
      <c r="Q21" s="219" t="s">
        <v>279</v>
      </c>
    </row>
    <row r="22" spans="1:17" s="20" customFormat="1" ht="18" customHeight="1" x14ac:dyDescent="0.15">
      <c r="B22" s="91"/>
      <c r="C22" s="10"/>
      <c r="D22" s="10"/>
      <c r="E22" s="10"/>
      <c r="F22" s="68" t="s">
        <v>57</v>
      </c>
      <c r="G22" s="36"/>
      <c r="H22" s="36"/>
      <c r="I22" s="37" t="s">
        <v>151</v>
      </c>
      <c r="J22" s="75"/>
      <c r="K22" s="121" t="s">
        <v>289</v>
      </c>
      <c r="L22" s="122" t="s">
        <v>34</v>
      </c>
      <c r="M22" s="21">
        <v>2</v>
      </c>
      <c r="N22" s="120" t="s">
        <v>46</v>
      </c>
      <c r="O22" s="41">
        <v>280</v>
      </c>
      <c r="P22" s="116" t="s">
        <v>40</v>
      </c>
      <c r="Q22" s="219" t="s">
        <v>279</v>
      </c>
    </row>
    <row r="23" spans="1:17" s="20" customFormat="1" ht="18" customHeight="1" x14ac:dyDescent="0.15">
      <c r="B23" s="91"/>
      <c r="C23" s="10"/>
      <c r="D23" s="10"/>
      <c r="E23" s="10"/>
      <c r="F23" s="68" t="s">
        <v>57</v>
      </c>
      <c r="G23" s="36"/>
      <c r="H23" s="36"/>
      <c r="I23" s="37" t="s">
        <v>151</v>
      </c>
      <c r="J23" s="75"/>
      <c r="K23" s="121" t="s">
        <v>290</v>
      </c>
      <c r="L23" s="122" t="s">
        <v>34</v>
      </c>
      <c r="M23" s="21">
        <v>2</v>
      </c>
      <c r="N23" s="120" t="s">
        <v>46</v>
      </c>
      <c r="O23" s="41">
        <v>282</v>
      </c>
      <c r="P23" s="116" t="s">
        <v>40</v>
      </c>
      <c r="Q23" s="219" t="s">
        <v>285</v>
      </c>
    </row>
    <row r="24" spans="1:17" s="20" customFormat="1" ht="18" customHeight="1" x14ac:dyDescent="0.15">
      <c r="B24" s="91"/>
      <c r="C24" s="10"/>
      <c r="D24" s="10"/>
      <c r="E24" s="10"/>
      <c r="F24" s="68" t="s">
        <v>57</v>
      </c>
      <c r="G24" s="36"/>
      <c r="H24" s="36"/>
      <c r="I24" s="37" t="s">
        <v>151</v>
      </c>
      <c r="J24" s="75"/>
      <c r="K24" s="119" t="s">
        <v>291</v>
      </c>
      <c r="L24" s="122" t="s">
        <v>34</v>
      </c>
      <c r="M24" s="21">
        <v>4</v>
      </c>
      <c r="N24" s="120" t="s">
        <v>46</v>
      </c>
      <c r="O24" s="41">
        <v>284</v>
      </c>
      <c r="P24" s="116" t="s">
        <v>36</v>
      </c>
      <c r="Q24" s="219" t="s">
        <v>292</v>
      </c>
    </row>
    <row r="25" spans="1:17" s="20" customFormat="1" ht="18" customHeight="1" x14ac:dyDescent="0.15">
      <c r="B25" s="91"/>
      <c r="C25" s="10"/>
      <c r="D25" s="10"/>
      <c r="E25" s="10"/>
      <c r="F25" s="68" t="s">
        <v>57</v>
      </c>
      <c r="G25" s="36"/>
      <c r="H25" s="36"/>
      <c r="I25" s="37" t="s">
        <v>151</v>
      </c>
      <c r="J25" s="75"/>
      <c r="K25" s="121" t="s">
        <v>293</v>
      </c>
      <c r="L25" s="122" t="s">
        <v>34</v>
      </c>
      <c r="M25" s="21">
        <v>1</v>
      </c>
      <c r="N25" s="120" t="s">
        <v>46</v>
      </c>
      <c r="O25" s="41">
        <v>285</v>
      </c>
      <c r="P25" s="116" t="s">
        <v>40</v>
      </c>
      <c r="Q25" s="219" t="s">
        <v>285</v>
      </c>
    </row>
    <row r="26" spans="1:17" s="20" customFormat="1" ht="18" customHeight="1" x14ac:dyDescent="0.15">
      <c r="B26" s="91"/>
      <c r="C26" s="10"/>
      <c r="D26" s="10"/>
      <c r="E26" s="10"/>
      <c r="F26" s="68" t="s">
        <v>57</v>
      </c>
      <c r="G26" s="36"/>
      <c r="H26" s="36"/>
      <c r="I26" s="37" t="s">
        <v>151</v>
      </c>
      <c r="J26" s="75"/>
      <c r="K26" s="121" t="s">
        <v>294</v>
      </c>
      <c r="L26" s="122" t="s">
        <v>34</v>
      </c>
      <c r="M26" s="21">
        <v>2</v>
      </c>
      <c r="N26" s="120" t="s">
        <v>46</v>
      </c>
      <c r="O26" s="41">
        <v>286</v>
      </c>
      <c r="P26" s="116" t="s">
        <v>40</v>
      </c>
      <c r="Q26" s="219" t="s">
        <v>281</v>
      </c>
    </row>
    <row r="27" spans="1:17" s="20" customFormat="1" ht="18" customHeight="1" x14ac:dyDescent="0.15">
      <c r="B27" s="91"/>
      <c r="C27" s="10"/>
      <c r="D27" s="10"/>
      <c r="E27" s="10"/>
      <c r="F27" s="68" t="s">
        <v>57</v>
      </c>
      <c r="G27" s="36"/>
      <c r="H27" s="36"/>
      <c r="I27" s="37" t="s">
        <v>151</v>
      </c>
      <c r="J27" s="75"/>
      <c r="K27" s="121" t="s">
        <v>295</v>
      </c>
      <c r="L27" s="122" t="s">
        <v>34</v>
      </c>
      <c r="M27" s="21">
        <v>1</v>
      </c>
      <c r="N27" s="120" t="s">
        <v>46</v>
      </c>
      <c r="O27" s="41">
        <v>288</v>
      </c>
      <c r="P27" s="116" t="s">
        <v>40</v>
      </c>
      <c r="Q27" s="219" t="s">
        <v>285</v>
      </c>
    </row>
    <row r="28" spans="1:17" s="20" customFormat="1" ht="18" customHeight="1" x14ac:dyDescent="0.15">
      <c r="B28" s="91"/>
      <c r="C28" s="10"/>
      <c r="D28" s="10"/>
      <c r="E28" s="10"/>
      <c r="F28" s="68" t="s">
        <v>57</v>
      </c>
      <c r="G28" s="36"/>
      <c r="H28" s="36"/>
      <c r="I28" s="37" t="s">
        <v>151</v>
      </c>
      <c r="J28" s="75"/>
      <c r="K28" s="38" t="s">
        <v>296</v>
      </c>
      <c r="L28" s="39" t="s">
        <v>34</v>
      </c>
      <c r="M28" s="10">
        <v>2</v>
      </c>
      <c r="N28" s="40" t="s">
        <v>141</v>
      </c>
      <c r="O28" s="41">
        <v>292</v>
      </c>
      <c r="P28" s="116" t="s">
        <v>40</v>
      </c>
      <c r="Q28" s="219" t="s">
        <v>281</v>
      </c>
    </row>
    <row r="29" spans="1:17" s="20" customFormat="1" ht="18" customHeight="1" x14ac:dyDescent="0.15">
      <c r="B29" s="91"/>
      <c r="C29" s="10"/>
      <c r="D29" s="10"/>
      <c r="E29" s="10"/>
      <c r="F29" s="68" t="s">
        <v>57</v>
      </c>
      <c r="G29" s="36"/>
      <c r="H29" s="36"/>
      <c r="I29" s="37" t="s">
        <v>151</v>
      </c>
      <c r="J29" s="75"/>
      <c r="K29" s="44" t="s">
        <v>297</v>
      </c>
      <c r="L29" s="10" t="s">
        <v>34</v>
      </c>
      <c r="M29" s="10">
        <v>2</v>
      </c>
      <c r="N29" s="40" t="s">
        <v>141</v>
      </c>
      <c r="O29" s="41">
        <v>294</v>
      </c>
      <c r="P29" s="116" t="s">
        <v>40</v>
      </c>
      <c r="Q29" s="219" t="s">
        <v>279</v>
      </c>
    </row>
    <row r="30" spans="1:17" s="20" customFormat="1" ht="18" customHeight="1" x14ac:dyDescent="0.15">
      <c r="B30" s="91"/>
      <c r="C30" s="10"/>
      <c r="D30" s="10"/>
      <c r="E30" s="10"/>
      <c r="F30" s="68" t="s">
        <v>57</v>
      </c>
      <c r="G30" s="36"/>
      <c r="H30" s="36"/>
      <c r="I30" s="37" t="s">
        <v>151</v>
      </c>
      <c r="J30" s="75"/>
      <c r="K30" s="121" t="s">
        <v>298</v>
      </c>
      <c r="L30" s="122" t="s">
        <v>34</v>
      </c>
      <c r="M30" s="21">
        <v>2</v>
      </c>
      <c r="N30" s="120" t="s">
        <v>141</v>
      </c>
      <c r="O30" s="41">
        <v>297</v>
      </c>
      <c r="P30" s="116" t="s">
        <v>40</v>
      </c>
      <c r="Q30" s="219" t="s">
        <v>279</v>
      </c>
    </row>
    <row r="31" spans="1:17" s="20" customFormat="1" ht="18" customHeight="1" x14ac:dyDescent="0.15">
      <c r="B31" s="91"/>
      <c r="C31" s="10"/>
      <c r="D31" s="10"/>
      <c r="E31" s="10"/>
      <c r="F31" s="68" t="s">
        <v>57</v>
      </c>
      <c r="G31" s="36"/>
      <c r="H31" s="36"/>
      <c r="I31" s="37" t="s">
        <v>151</v>
      </c>
      <c r="J31" s="75"/>
      <c r="K31" s="121" t="s">
        <v>299</v>
      </c>
      <c r="L31" s="122" t="s">
        <v>34</v>
      </c>
      <c r="M31" s="21">
        <v>1</v>
      </c>
      <c r="N31" s="120" t="s">
        <v>141</v>
      </c>
      <c r="O31" s="41">
        <v>299</v>
      </c>
      <c r="P31" s="116" t="s">
        <v>40</v>
      </c>
      <c r="Q31" s="219" t="s">
        <v>279</v>
      </c>
    </row>
    <row r="32" spans="1:17" s="20" customFormat="1" ht="18" customHeight="1" x14ac:dyDescent="0.15">
      <c r="B32" s="91"/>
      <c r="C32" s="10"/>
      <c r="D32" s="10"/>
      <c r="E32" s="10"/>
      <c r="F32" s="68" t="s">
        <v>57</v>
      </c>
      <c r="G32" s="36"/>
      <c r="H32" s="36"/>
      <c r="I32" s="37" t="s">
        <v>151</v>
      </c>
      <c r="J32" s="75"/>
      <c r="K32" s="121" t="s">
        <v>300</v>
      </c>
      <c r="L32" s="122" t="s">
        <v>34</v>
      </c>
      <c r="M32" s="21">
        <v>1</v>
      </c>
      <c r="N32" s="120" t="s">
        <v>141</v>
      </c>
      <c r="O32" s="41">
        <v>300</v>
      </c>
      <c r="P32" s="116" t="s">
        <v>40</v>
      </c>
      <c r="Q32" s="219" t="s">
        <v>285</v>
      </c>
    </row>
    <row r="33" spans="2:17" s="20" customFormat="1" ht="18" customHeight="1" x14ac:dyDescent="0.15">
      <c r="B33" s="91"/>
      <c r="C33" s="10"/>
      <c r="D33" s="10"/>
      <c r="E33" s="10"/>
      <c r="F33" s="68" t="s">
        <v>57</v>
      </c>
      <c r="G33" s="36"/>
      <c r="H33" s="36"/>
      <c r="I33" s="37" t="s">
        <v>151</v>
      </c>
      <c r="J33" s="75"/>
      <c r="K33" s="121" t="s">
        <v>301</v>
      </c>
      <c r="L33" s="122" t="s">
        <v>34</v>
      </c>
      <c r="M33" s="21">
        <v>2</v>
      </c>
      <c r="N33" s="120" t="s">
        <v>141</v>
      </c>
      <c r="O33" s="41">
        <v>301</v>
      </c>
      <c r="P33" s="116" t="s">
        <v>40</v>
      </c>
      <c r="Q33" s="219" t="s">
        <v>285</v>
      </c>
    </row>
    <row r="34" spans="2:17" s="20" customFormat="1" ht="18" customHeight="1" x14ac:dyDescent="0.15">
      <c r="B34" s="91"/>
      <c r="C34" s="10"/>
      <c r="D34" s="10"/>
      <c r="E34" s="10"/>
      <c r="F34" s="68" t="s">
        <v>57</v>
      </c>
      <c r="G34" s="36"/>
      <c r="H34" s="36"/>
      <c r="I34" s="37" t="s">
        <v>302</v>
      </c>
      <c r="J34" s="75"/>
      <c r="K34" s="38" t="s">
        <v>303</v>
      </c>
      <c r="L34" s="39" t="s">
        <v>34</v>
      </c>
      <c r="M34" s="10">
        <v>2</v>
      </c>
      <c r="N34" s="40" t="s">
        <v>141</v>
      </c>
      <c r="O34" s="41">
        <v>303</v>
      </c>
      <c r="P34" s="116" t="s">
        <v>40</v>
      </c>
      <c r="Q34" s="219" t="s">
        <v>285</v>
      </c>
    </row>
    <row r="35" spans="2:17" s="20" customFormat="1" ht="18" customHeight="1" x14ac:dyDescent="0.15">
      <c r="B35" s="91"/>
      <c r="C35" s="10"/>
      <c r="D35" s="10"/>
      <c r="E35" s="10"/>
      <c r="F35" s="68" t="s">
        <v>57</v>
      </c>
      <c r="G35" s="36"/>
      <c r="H35" s="36"/>
      <c r="I35" s="37" t="s">
        <v>151</v>
      </c>
      <c r="J35" s="75"/>
      <c r="K35" s="38" t="s">
        <v>304</v>
      </c>
      <c r="L35" s="39" t="s">
        <v>34</v>
      </c>
      <c r="M35" s="10">
        <v>2</v>
      </c>
      <c r="N35" s="40" t="s">
        <v>141</v>
      </c>
      <c r="O35" s="41">
        <v>305</v>
      </c>
      <c r="P35" s="116" t="s">
        <v>40</v>
      </c>
      <c r="Q35" s="219" t="s">
        <v>285</v>
      </c>
    </row>
    <row r="36" spans="2:17" s="20" customFormat="1" ht="18" customHeight="1" x14ac:dyDescent="0.15">
      <c r="B36" s="91"/>
      <c r="C36" s="10"/>
      <c r="D36" s="10"/>
      <c r="E36" s="10"/>
      <c r="F36" s="68" t="s">
        <v>57</v>
      </c>
      <c r="G36" s="36"/>
      <c r="H36" s="36"/>
      <c r="I36" s="37" t="s">
        <v>151</v>
      </c>
      <c r="J36" s="75"/>
      <c r="K36" s="44" t="s">
        <v>305</v>
      </c>
      <c r="L36" s="39" t="s">
        <v>34</v>
      </c>
      <c r="M36" s="10">
        <v>4</v>
      </c>
      <c r="N36" s="40" t="s">
        <v>141</v>
      </c>
      <c r="O36" s="41">
        <v>307</v>
      </c>
      <c r="P36" s="116" t="s">
        <v>36</v>
      </c>
      <c r="Q36" s="219" t="s">
        <v>292</v>
      </c>
    </row>
    <row r="37" spans="2:17" s="20" customFormat="1" ht="18" customHeight="1" x14ac:dyDescent="0.15">
      <c r="B37" s="91"/>
      <c r="C37" s="10"/>
      <c r="D37" s="10"/>
      <c r="E37" s="10"/>
      <c r="F37" s="68" t="s">
        <v>57</v>
      </c>
      <c r="G37" s="36"/>
      <c r="H37" s="36"/>
      <c r="I37" s="37" t="s">
        <v>151</v>
      </c>
      <c r="J37" s="75"/>
      <c r="K37" s="121" t="s">
        <v>306</v>
      </c>
      <c r="L37" s="122" t="s">
        <v>34</v>
      </c>
      <c r="M37" s="21">
        <v>1</v>
      </c>
      <c r="N37" s="120" t="s">
        <v>141</v>
      </c>
      <c r="O37" s="41">
        <v>309</v>
      </c>
      <c r="P37" s="116" t="s">
        <v>40</v>
      </c>
      <c r="Q37" s="219" t="s">
        <v>285</v>
      </c>
    </row>
    <row r="38" spans="2:17" s="20" customFormat="1" ht="18" customHeight="1" x14ac:dyDescent="0.15">
      <c r="B38" s="91"/>
      <c r="C38" s="10"/>
      <c r="D38" s="10"/>
      <c r="E38" s="10"/>
      <c r="F38" s="68" t="s">
        <v>57</v>
      </c>
      <c r="G38" s="36"/>
      <c r="H38" s="36"/>
      <c r="I38" s="37" t="s">
        <v>151</v>
      </c>
      <c r="J38" s="75"/>
      <c r="K38" s="44" t="s">
        <v>307</v>
      </c>
      <c r="L38" s="39" t="s">
        <v>34</v>
      </c>
      <c r="M38" s="10">
        <v>1</v>
      </c>
      <c r="N38" s="40" t="s">
        <v>141</v>
      </c>
      <c r="O38" s="41">
        <v>311</v>
      </c>
      <c r="P38" s="116" t="s">
        <v>36</v>
      </c>
      <c r="Q38" s="219" t="s">
        <v>292</v>
      </c>
    </row>
    <row r="39" spans="2:17" s="20" customFormat="1" ht="18" customHeight="1" x14ac:dyDescent="0.15">
      <c r="B39" s="91"/>
      <c r="C39" s="10"/>
      <c r="D39" s="10"/>
      <c r="E39" s="10"/>
      <c r="F39" s="68" t="s">
        <v>57</v>
      </c>
      <c r="G39" s="36"/>
      <c r="H39" s="36"/>
      <c r="I39" s="37" t="s">
        <v>151</v>
      </c>
      <c r="J39" s="75"/>
      <c r="K39" s="44" t="s">
        <v>74</v>
      </c>
      <c r="L39" s="39" t="s">
        <v>34</v>
      </c>
      <c r="M39" s="10">
        <v>1</v>
      </c>
      <c r="N39" s="40" t="s">
        <v>141</v>
      </c>
      <c r="O39" s="51">
        <v>312</v>
      </c>
      <c r="P39" s="116" t="s">
        <v>36</v>
      </c>
      <c r="Q39" s="219" t="s">
        <v>292</v>
      </c>
    </row>
    <row r="40" spans="2:17" s="20" customFormat="1" ht="18" customHeight="1" x14ac:dyDescent="0.15">
      <c r="B40" s="91"/>
      <c r="C40" s="10"/>
      <c r="D40" s="10"/>
      <c r="E40" s="10"/>
      <c r="F40" s="68" t="s">
        <v>57</v>
      </c>
      <c r="G40" s="36"/>
      <c r="H40" s="36"/>
      <c r="I40" s="37" t="s">
        <v>151</v>
      </c>
      <c r="J40" s="75"/>
      <c r="K40" s="44" t="s">
        <v>308</v>
      </c>
      <c r="L40" s="39" t="s">
        <v>34</v>
      </c>
      <c r="M40" s="10">
        <v>10</v>
      </c>
      <c r="N40" s="40" t="s">
        <v>80</v>
      </c>
      <c r="O40" s="51">
        <v>315</v>
      </c>
      <c r="P40" s="116" t="s">
        <v>36</v>
      </c>
      <c r="Q40" s="219" t="s">
        <v>292</v>
      </c>
    </row>
    <row r="41" spans="2:17" s="20" customFormat="1" ht="18" customHeight="1" x14ac:dyDescent="0.15">
      <c r="B41" s="91"/>
      <c r="C41" s="10"/>
      <c r="D41" s="10"/>
      <c r="E41" s="10"/>
      <c r="F41" s="68" t="s">
        <v>57</v>
      </c>
      <c r="G41" s="36"/>
      <c r="H41" s="36"/>
      <c r="I41" s="37" t="s">
        <v>151</v>
      </c>
      <c r="J41" s="75"/>
      <c r="K41" s="119" t="s">
        <v>309</v>
      </c>
      <c r="L41" s="122" t="s">
        <v>34</v>
      </c>
      <c r="M41" s="21">
        <v>1</v>
      </c>
      <c r="N41" s="120" t="s">
        <v>80</v>
      </c>
      <c r="O41" s="51">
        <v>317</v>
      </c>
      <c r="P41" s="116" t="s">
        <v>40</v>
      </c>
      <c r="Q41" s="219" t="s">
        <v>310</v>
      </c>
    </row>
    <row r="42" spans="2:17" s="20" customFormat="1" ht="18" customHeight="1" x14ac:dyDescent="0.15">
      <c r="B42" s="91"/>
      <c r="C42" s="10"/>
      <c r="D42" s="10"/>
      <c r="E42" s="10"/>
      <c r="F42" s="68" t="s">
        <v>57</v>
      </c>
      <c r="G42" s="36"/>
      <c r="H42" s="36"/>
      <c r="I42" s="37" t="s">
        <v>151</v>
      </c>
      <c r="J42" s="75"/>
      <c r="K42" s="121" t="s">
        <v>311</v>
      </c>
      <c r="L42" s="122" t="s">
        <v>34</v>
      </c>
      <c r="M42" s="21">
        <v>1</v>
      </c>
      <c r="N42" s="120" t="s">
        <v>80</v>
      </c>
      <c r="O42" s="41">
        <v>318</v>
      </c>
      <c r="P42" s="116" t="s">
        <v>40</v>
      </c>
      <c r="Q42" s="219" t="s">
        <v>310</v>
      </c>
    </row>
    <row r="43" spans="2:17" s="20" customFormat="1" ht="18" customHeight="1" x14ac:dyDescent="0.15">
      <c r="B43" s="91"/>
      <c r="C43" s="68"/>
      <c r="D43" s="68"/>
      <c r="E43" s="68"/>
      <c r="F43" s="10" t="s">
        <v>57</v>
      </c>
      <c r="G43" s="10"/>
      <c r="H43" s="76"/>
      <c r="I43" s="37" t="s">
        <v>151</v>
      </c>
      <c r="J43" s="73"/>
      <c r="K43" s="123" t="s">
        <v>312</v>
      </c>
      <c r="L43" s="124" t="s">
        <v>34</v>
      </c>
      <c r="M43" s="125">
        <v>1</v>
      </c>
      <c r="N43" s="120" t="s">
        <v>80</v>
      </c>
      <c r="O43" s="51">
        <v>319</v>
      </c>
      <c r="P43" s="116" t="s">
        <v>40</v>
      </c>
      <c r="Q43" s="228" t="s">
        <v>285</v>
      </c>
    </row>
    <row r="44" spans="2:17" s="20" customFormat="1" ht="18" customHeight="1" x14ac:dyDescent="0.15">
      <c r="B44" s="91"/>
      <c r="C44" s="10"/>
      <c r="D44" s="10"/>
      <c r="E44" s="10"/>
      <c r="F44" s="68" t="s">
        <v>57</v>
      </c>
      <c r="G44" s="36"/>
      <c r="H44" s="36"/>
      <c r="I44" s="37" t="s">
        <v>151</v>
      </c>
      <c r="J44" s="75"/>
      <c r="K44" s="121" t="s">
        <v>313</v>
      </c>
      <c r="L44" s="122" t="s">
        <v>34</v>
      </c>
      <c r="M44" s="21">
        <v>2</v>
      </c>
      <c r="N44" s="120" t="s">
        <v>80</v>
      </c>
      <c r="O44" s="41">
        <v>321</v>
      </c>
      <c r="P44" s="116" t="s">
        <v>40</v>
      </c>
      <c r="Q44" s="228" t="s">
        <v>285</v>
      </c>
    </row>
    <row r="45" spans="2:17" s="20" customFormat="1" ht="18" customHeight="1" x14ac:dyDescent="0.15">
      <c r="B45" s="91"/>
      <c r="C45" s="10"/>
      <c r="D45" s="10"/>
      <c r="E45" s="10"/>
      <c r="F45" s="68" t="s">
        <v>57</v>
      </c>
      <c r="G45" s="36"/>
      <c r="H45" s="36"/>
      <c r="I45" s="37" t="s">
        <v>151</v>
      </c>
      <c r="J45" s="75"/>
      <c r="K45" s="44" t="s">
        <v>314</v>
      </c>
      <c r="L45" s="39" t="s">
        <v>34</v>
      </c>
      <c r="M45" s="10">
        <v>1</v>
      </c>
      <c r="N45" s="40" t="s">
        <v>80</v>
      </c>
      <c r="O45" s="41">
        <v>323</v>
      </c>
      <c r="P45" s="116" t="s">
        <v>36</v>
      </c>
      <c r="Q45" s="228" t="s">
        <v>292</v>
      </c>
    </row>
    <row r="46" spans="2:17" s="20" customFormat="1" ht="18" customHeight="1" x14ac:dyDescent="0.15">
      <c r="B46" s="91"/>
      <c r="C46" s="68"/>
      <c r="D46" s="68"/>
      <c r="E46" s="68"/>
      <c r="F46" s="10" t="s">
        <v>57</v>
      </c>
      <c r="G46" s="10"/>
      <c r="H46" s="76"/>
      <c r="I46" s="37" t="s">
        <v>151</v>
      </c>
      <c r="J46" s="73"/>
      <c r="K46" s="67" t="s">
        <v>483</v>
      </c>
      <c r="L46" s="72" t="s">
        <v>90</v>
      </c>
      <c r="M46" s="68">
        <v>2</v>
      </c>
      <c r="N46" s="40" t="s">
        <v>80</v>
      </c>
      <c r="O46" s="51">
        <v>326</v>
      </c>
      <c r="P46" s="116" t="s">
        <v>40</v>
      </c>
      <c r="Q46" s="228" t="s">
        <v>279</v>
      </c>
    </row>
    <row r="47" spans="2:17" s="20" customFormat="1" ht="18" customHeight="1" x14ac:dyDescent="0.15">
      <c r="B47" s="91"/>
      <c r="C47" s="68"/>
      <c r="D47" s="68"/>
      <c r="E47" s="68"/>
      <c r="F47" s="10" t="s">
        <v>57</v>
      </c>
      <c r="G47" s="10"/>
      <c r="H47" s="76"/>
      <c r="I47" s="37" t="s">
        <v>151</v>
      </c>
      <c r="J47" s="73"/>
      <c r="K47" s="67" t="s">
        <v>479</v>
      </c>
      <c r="L47" s="72" t="s">
        <v>90</v>
      </c>
      <c r="M47" s="68">
        <v>1</v>
      </c>
      <c r="N47" s="40" t="s">
        <v>80</v>
      </c>
      <c r="O47" s="51">
        <v>326</v>
      </c>
      <c r="P47" s="116" t="s">
        <v>40</v>
      </c>
      <c r="Q47" s="228" t="s">
        <v>279</v>
      </c>
    </row>
    <row r="48" spans="2:17" s="20" customFormat="1" ht="18" customHeight="1" x14ac:dyDescent="0.15">
      <c r="B48" s="91"/>
      <c r="C48" s="68"/>
      <c r="D48" s="68"/>
      <c r="E48" s="68"/>
      <c r="F48" s="10" t="s">
        <v>57</v>
      </c>
      <c r="G48" s="10"/>
      <c r="H48" s="76"/>
      <c r="I48" s="37" t="s">
        <v>151</v>
      </c>
      <c r="J48" s="73"/>
      <c r="K48" s="67" t="s">
        <v>315</v>
      </c>
      <c r="L48" s="72" t="s">
        <v>90</v>
      </c>
      <c r="M48" s="68">
        <v>2</v>
      </c>
      <c r="N48" s="40" t="s">
        <v>80</v>
      </c>
      <c r="O48" s="51">
        <v>328</v>
      </c>
      <c r="P48" s="116" t="s">
        <v>40</v>
      </c>
      <c r="Q48" s="228" t="s">
        <v>310</v>
      </c>
    </row>
    <row r="49" spans="2:17" s="20" customFormat="1" ht="18" customHeight="1" x14ac:dyDescent="0.15">
      <c r="B49" s="91"/>
      <c r="C49" s="10"/>
      <c r="D49" s="10"/>
      <c r="E49" s="10"/>
      <c r="F49" s="68" t="s">
        <v>57</v>
      </c>
      <c r="G49" s="36"/>
      <c r="H49" s="36"/>
      <c r="I49" s="37" t="s">
        <v>151</v>
      </c>
      <c r="J49" s="75"/>
      <c r="K49" s="70" t="s">
        <v>484</v>
      </c>
      <c r="L49" s="54" t="s">
        <v>34</v>
      </c>
      <c r="M49" s="10">
        <v>2</v>
      </c>
      <c r="N49" s="40" t="s">
        <v>80</v>
      </c>
      <c r="O49" s="51">
        <v>330</v>
      </c>
      <c r="P49" s="116" t="s">
        <v>36</v>
      </c>
      <c r="Q49" s="228" t="s">
        <v>292</v>
      </c>
    </row>
    <row r="50" spans="2:17" s="20" customFormat="1" ht="18" customHeight="1" x14ac:dyDescent="0.15">
      <c r="B50" s="91"/>
      <c r="C50" s="10"/>
      <c r="D50" s="10"/>
      <c r="E50" s="10"/>
      <c r="F50" s="68" t="s">
        <v>57</v>
      </c>
      <c r="G50" s="36"/>
      <c r="H50" s="36"/>
      <c r="I50" s="37" t="s">
        <v>151</v>
      </c>
      <c r="J50" s="75"/>
      <c r="K50" s="44" t="s">
        <v>316</v>
      </c>
      <c r="L50" s="39" t="s">
        <v>90</v>
      </c>
      <c r="M50" s="10">
        <v>2</v>
      </c>
      <c r="N50" s="40" t="s">
        <v>80</v>
      </c>
      <c r="O50" s="51">
        <v>331</v>
      </c>
      <c r="P50" s="116" t="s">
        <v>40</v>
      </c>
      <c r="Q50" s="228" t="s">
        <v>285</v>
      </c>
    </row>
    <row r="51" spans="2:17" s="20" customFormat="1" ht="18" customHeight="1" x14ac:dyDescent="0.15">
      <c r="B51" s="91"/>
      <c r="C51" s="10"/>
      <c r="D51" s="10"/>
      <c r="E51" s="10"/>
      <c r="F51" s="68" t="s">
        <v>57</v>
      </c>
      <c r="G51" s="36"/>
      <c r="H51" s="36"/>
      <c r="I51" s="37" t="s">
        <v>151</v>
      </c>
      <c r="J51" s="75"/>
      <c r="K51" s="44" t="s">
        <v>317</v>
      </c>
      <c r="L51" s="39" t="s">
        <v>90</v>
      </c>
      <c r="M51" s="10">
        <v>1</v>
      </c>
      <c r="N51" s="40" t="s">
        <v>80</v>
      </c>
      <c r="O51" s="51">
        <v>333</v>
      </c>
      <c r="P51" s="116" t="s">
        <v>40</v>
      </c>
      <c r="Q51" s="228" t="s">
        <v>285</v>
      </c>
    </row>
    <row r="52" spans="2:17" s="20" customFormat="1" ht="18" customHeight="1" x14ac:dyDescent="0.15">
      <c r="B52" s="92"/>
      <c r="C52" s="10"/>
      <c r="D52" s="10"/>
      <c r="E52" s="10"/>
      <c r="F52" s="68" t="s">
        <v>57</v>
      </c>
      <c r="G52" s="36"/>
      <c r="H52" s="36"/>
      <c r="I52" s="37" t="s">
        <v>151</v>
      </c>
      <c r="J52" s="75"/>
      <c r="K52" s="44" t="s">
        <v>318</v>
      </c>
      <c r="L52" s="39" t="s">
        <v>90</v>
      </c>
      <c r="M52" s="10">
        <v>2</v>
      </c>
      <c r="N52" s="40" t="s">
        <v>80</v>
      </c>
      <c r="O52" s="51">
        <v>337</v>
      </c>
      <c r="P52" s="116" t="s">
        <v>40</v>
      </c>
      <c r="Q52" s="228" t="s">
        <v>310</v>
      </c>
    </row>
    <row r="53" spans="2:17" s="20" customFormat="1" ht="18" customHeight="1" x14ac:dyDescent="0.15">
      <c r="B53" s="92"/>
      <c r="C53" s="10"/>
      <c r="D53" s="10"/>
      <c r="E53" s="10"/>
      <c r="F53" s="68" t="s">
        <v>57</v>
      </c>
      <c r="G53" s="36"/>
      <c r="H53" s="36"/>
      <c r="I53" s="37" t="s">
        <v>151</v>
      </c>
      <c r="J53" s="75"/>
      <c r="K53" s="44" t="s">
        <v>319</v>
      </c>
      <c r="L53" s="39" t="s">
        <v>90</v>
      </c>
      <c r="M53" s="10">
        <v>2</v>
      </c>
      <c r="N53" s="40" t="s">
        <v>80</v>
      </c>
      <c r="O53" s="51">
        <v>339</v>
      </c>
      <c r="P53" s="116" t="s">
        <v>40</v>
      </c>
      <c r="Q53" s="228" t="s">
        <v>281</v>
      </c>
    </row>
    <row r="54" spans="2:17" s="20" customFormat="1" ht="18" customHeight="1" x14ac:dyDescent="0.15">
      <c r="B54" s="92"/>
      <c r="C54" s="10"/>
      <c r="D54" s="10"/>
      <c r="E54" s="10"/>
      <c r="F54" s="68" t="s">
        <v>57</v>
      </c>
      <c r="G54" s="36"/>
      <c r="H54" s="36"/>
      <c r="I54" s="37" t="s">
        <v>151</v>
      </c>
      <c r="J54" s="75"/>
      <c r="K54" s="44" t="s">
        <v>320</v>
      </c>
      <c r="L54" s="39" t="s">
        <v>90</v>
      </c>
      <c r="M54" s="10">
        <v>2</v>
      </c>
      <c r="N54" s="40" t="s">
        <v>80</v>
      </c>
      <c r="O54" s="41" t="s">
        <v>321</v>
      </c>
      <c r="P54" s="116" t="s">
        <v>40</v>
      </c>
      <c r="Q54" s="228" t="s">
        <v>310</v>
      </c>
    </row>
    <row r="55" spans="2:17" s="20" customFormat="1" ht="18" customHeight="1" x14ac:dyDescent="0.15">
      <c r="B55" s="92"/>
      <c r="C55" s="10" t="s">
        <v>66</v>
      </c>
      <c r="D55" s="10" t="s">
        <v>66</v>
      </c>
      <c r="E55" s="10" t="s">
        <v>66</v>
      </c>
      <c r="F55" s="68" t="s">
        <v>57</v>
      </c>
      <c r="G55" s="36"/>
      <c r="H55" s="36"/>
      <c r="I55" s="37" t="s">
        <v>30</v>
      </c>
      <c r="J55" s="75"/>
      <c r="K55" s="44" t="s">
        <v>96</v>
      </c>
      <c r="L55" s="10" t="s">
        <v>64</v>
      </c>
      <c r="M55" s="10">
        <v>6</v>
      </c>
      <c r="N55" s="40" t="s">
        <v>97</v>
      </c>
      <c r="O55" s="41">
        <v>494</v>
      </c>
      <c r="P55" s="116" t="s">
        <v>36</v>
      </c>
      <c r="Q55" s="228" t="s">
        <v>292</v>
      </c>
    </row>
    <row r="56" spans="2:17" s="20" customFormat="1" ht="18" customHeight="1" x14ac:dyDescent="0.15">
      <c r="B56" s="92"/>
      <c r="C56" s="10" t="s">
        <v>66</v>
      </c>
      <c r="D56" s="10" t="s">
        <v>66</v>
      </c>
      <c r="E56" s="10" t="s">
        <v>66</v>
      </c>
      <c r="F56" s="68" t="s">
        <v>57</v>
      </c>
      <c r="G56" s="36"/>
      <c r="H56" s="36"/>
      <c r="I56" s="37" t="s">
        <v>30</v>
      </c>
      <c r="J56" s="75"/>
      <c r="K56" s="38" t="s">
        <v>322</v>
      </c>
      <c r="L56" s="39" t="s">
        <v>64</v>
      </c>
      <c r="M56" s="10">
        <v>2</v>
      </c>
      <c r="N56" s="40" t="s">
        <v>97</v>
      </c>
      <c r="O56" s="41">
        <v>495</v>
      </c>
      <c r="P56" s="116" t="s">
        <v>36</v>
      </c>
      <c r="Q56" s="228" t="s">
        <v>292</v>
      </c>
    </row>
    <row r="57" spans="2:17" s="20" customFormat="1" ht="18" customHeight="1" x14ac:dyDescent="0.15">
      <c r="B57" s="92"/>
      <c r="C57" s="10" t="s">
        <v>66</v>
      </c>
      <c r="D57" s="10" t="s">
        <v>66</v>
      </c>
      <c r="E57" s="10" t="s">
        <v>66</v>
      </c>
      <c r="F57" s="68" t="s">
        <v>57</v>
      </c>
      <c r="G57" s="36"/>
      <c r="H57" s="36"/>
      <c r="I57" s="37" t="s">
        <v>30</v>
      </c>
      <c r="J57" s="75"/>
      <c r="K57" s="38" t="s">
        <v>323</v>
      </c>
      <c r="L57" s="39" t="s">
        <v>64</v>
      </c>
      <c r="M57" s="10">
        <v>2</v>
      </c>
      <c r="N57" s="40" t="s">
        <v>97</v>
      </c>
      <c r="O57" s="41">
        <v>507</v>
      </c>
      <c r="P57" s="116" t="s">
        <v>40</v>
      </c>
      <c r="Q57" s="228" t="s">
        <v>285</v>
      </c>
    </row>
    <row r="58" spans="2:17" s="20" customFormat="1" ht="18" customHeight="1" x14ac:dyDescent="0.15">
      <c r="B58" s="92"/>
      <c r="C58" s="10" t="s">
        <v>66</v>
      </c>
      <c r="D58" s="10" t="s">
        <v>66</v>
      </c>
      <c r="E58" s="10" t="s">
        <v>66</v>
      </c>
      <c r="F58" s="68" t="s">
        <v>57</v>
      </c>
      <c r="G58" s="36"/>
      <c r="H58" s="36"/>
      <c r="I58" s="37" t="s">
        <v>30</v>
      </c>
      <c r="J58" s="75"/>
      <c r="K58" s="38" t="s">
        <v>100</v>
      </c>
      <c r="L58" s="10" t="s">
        <v>64</v>
      </c>
      <c r="M58" s="10">
        <v>2</v>
      </c>
      <c r="N58" s="40" t="s">
        <v>97</v>
      </c>
      <c r="O58" s="41">
        <v>498</v>
      </c>
      <c r="P58" s="116" t="s">
        <v>36</v>
      </c>
      <c r="Q58" s="228" t="s">
        <v>292</v>
      </c>
    </row>
    <row r="59" spans="2:17" s="20" customFormat="1" ht="18" customHeight="1" x14ac:dyDescent="0.15">
      <c r="B59" s="92"/>
      <c r="C59" s="10" t="s">
        <v>66</v>
      </c>
      <c r="D59" s="10" t="s">
        <v>66</v>
      </c>
      <c r="E59" s="10" t="s">
        <v>66</v>
      </c>
      <c r="F59" s="68" t="s">
        <v>57</v>
      </c>
      <c r="G59" s="36"/>
      <c r="H59" s="36"/>
      <c r="I59" s="37" t="s">
        <v>30</v>
      </c>
      <c r="J59" s="75"/>
      <c r="K59" s="38" t="s">
        <v>324</v>
      </c>
      <c r="L59" s="39" t="s">
        <v>92</v>
      </c>
      <c r="M59" s="10">
        <v>2</v>
      </c>
      <c r="N59" s="40" t="s">
        <v>97</v>
      </c>
      <c r="O59" s="41">
        <v>500</v>
      </c>
      <c r="P59" s="116" t="s">
        <v>40</v>
      </c>
      <c r="Q59" s="228" t="s">
        <v>281</v>
      </c>
    </row>
    <row r="60" spans="2:17" s="20" customFormat="1" ht="18" customHeight="1" x14ac:dyDescent="0.15">
      <c r="B60" s="92"/>
      <c r="C60" s="10" t="s">
        <v>66</v>
      </c>
      <c r="D60" s="10" t="s">
        <v>66</v>
      </c>
      <c r="E60" s="10" t="s">
        <v>66</v>
      </c>
      <c r="F60" s="68" t="s">
        <v>57</v>
      </c>
      <c r="G60" s="36"/>
      <c r="H60" s="36"/>
      <c r="I60" s="37" t="s">
        <v>30</v>
      </c>
      <c r="J60" s="75"/>
      <c r="K60" s="38" t="s">
        <v>325</v>
      </c>
      <c r="L60" s="39" t="s">
        <v>92</v>
      </c>
      <c r="M60" s="10">
        <v>2</v>
      </c>
      <c r="N60" s="40" t="s">
        <v>97</v>
      </c>
      <c r="O60" s="41">
        <v>510</v>
      </c>
      <c r="P60" s="116" t="s">
        <v>40</v>
      </c>
      <c r="Q60" s="228" t="s">
        <v>279</v>
      </c>
    </row>
    <row r="61" spans="2:17" s="20" customFormat="1" ht="18" customHeight="1" x14ac:dyDescent="0.15">
      <c r="B61" s="92"/>
      <c r="C61" s="10" t="s">
        <v>66</v>
      </c>
      <c r="D61" s="10" t="s">
        <v>66</v>
      </c>
      <c r="E61" s="10" t="s">
        <v>66</v>
      </c>
      <c r="F61" s="68" t="s">
        <v>57</v>
      </c>
      <c r="G61" s="36"/>
      <c r="H61" s="36"/>
      <c r="I61" s="37" t="s">
        <v>30</v>
      </c>
      <c r="J61" s="75"/>
      <c r="K61" s="38" t="s">
        <v>326</v>
      </c>
      <c r="L61" s="39" t="s">
        <v>92</v>
      </c>
      <c r="M61" s="10">
        <v>2</v>
      </c>
      <c r="N61" s="40" t="s">
        <v>97</v>
      </c>
      <c r="O61" s="41" t="s">
        <v>327</v>
      </c>
      <c r="P61" s="116" t="s">
        <v>40</v>
      </c>
      <c r="Q61" s="228" t="s">
        <v>281</v>
      </c>
    </row>
    <row r="62" spans="2:17" s="20" customFormat="1" ht="18" customHeight="1" x14ac:dyDescent="0.15">
      <c r="B62" s="92"/>
      <c r="C62" s="10" t="s">
        <v>66</v>
      </c>
      <c r="D62" s="10" t="s">
        <v>66</v>
      </c>
      <c r="E62" s="10" t="s">
        <v>66</v>
      </c>
      <c r="F62" s="68" t="s">
        <v>57</v>
      </c>
      <c r="G62" s="36"/>
      <c r="H62" s="36"/>
      <c r="I62" s="37" t="s">
        <v>30</v>
      </c>
      <c r="J62" s="75"/>
      <c r="K62" s="38" t="s">
        <v>328</v>
      </c>
      <c r="L62" s="10" t="s">
        <v>92</v>
      </c>
      <c r="M62" s="10">
        <v>2</v>
      </c>
      <c r="N62" s="40" t="s">
        <v>97</v>
      </c>
      <c r="O62" s="41">
        <v>496</v>
      </c>
      <c r="P62" s="116" t="s">
        <v>40</v>
      </c>
      <c r="Q62" s="230" t="s">
        <v>310</v>
      </c>
    </row>
    <row r="63" spans="2:17" s="23" customFormat="1" ht="18" customHeight="1" x14ac:dyDescent="0.15">
      <c r="B63" s="232"/>
      <c r="C63" s="10" t="s">
        <v>66</v>
      </c>
      <c r="D63" s="10" t="s">
        <v>66</v>
      </c>
      <c r="E63" s="10" t="s">
        <v>66</v>
      </c>
      <c r="F63" s="68" t="s">
        <v>57</v>
      </c>
      <c r="G63" s="36"/>
      <c r="H63" s="36"/>
      <c r="I63" s="37" t="s">
        <v>30</v>
      </c>
      <c r="J63" s="75"/>
      <c r="K63" s="38" t="s">
        <v>485</v>
      </c>
      <c r="L63" s="10" t="s">
        <v>92</v>
      </c>
      <c r="M63" s="10">
        <v>2</v>
      </c>
      <c r="N63" s="40" t="s">
        <v>97</v>
      </c>
      <c r="O63" s="41"/>
      <c r="P63" s="116" t="s">
        <v>40</v>
      </c>
      <c r="Q63" s="236" t="s">
        <v>279</v>
      </c>
    </row>
    <row r="64" spans="2:17" s="20" customFormat="1" ht="18" customHeight="1" x14ac:dyDescent="0.15">
      <c r="B64" s="92"/>
      <c r="C64" s="10" t="s">
        <v>66</v>
      </c>
      <c r="D64" s="10" t="s">
        <v>66</v>
      </c>
      <c r="E64" s="10" t="s">
        <v>66</v>
      </c>
      <c r="F64" s="68" t="s">
        <v>57</v>
      </c>
      <c r="G64" s="36"/>
      <c r="H64" s="36"/>
      <c r="I64" s="37" t="s">
        <v>30</v>
      </c>
      <c r="J64" s="75"/>
      <c r="K64" s="38" t="s">
        <v>329</v>
      </c>
      <c r="L64" s="39" t="s">
        <v>64</v>
      </c>
      <c r="M64" s="10">
        <v>2</v>
      </c>
      <c r="N64" s="40" t="s">
        <v>109</v>
      </c>
      <c r="O64" s="41">
        <v>497</v>
      </c>
      <c r="P64" s="116" t="s">
        <v>36</v>
      </c>
      <c r="Q64" s="228" t="s">
        <v>292</v>
      </c>
    </row>
    <row r="65" spans="2:17" s="20" customFormat="1" ht="18" customHeight="1" x14ac:dyDescent="0.15">
      <c r="B65" s="92"/>
      <c r="C65" s="10" t="s">
        <v>66</v>
      </c>
      <c r="D65" s="10" t="s">
        <v>66</v>
      </c>
      <c r="E65" s="10" t="s">
        <v>66</v>
      </c>
      <c r="F65" s="68" t="s">
        <v>57</v>
      </c>
      <c r="G65" s="36"/>
      <c r="H65" s="36"/>
      <c r="I65" s="37" t="s">
        <v>30</v>
      </c>
      <c r="J65" s="75"/>
      <c r="K65" s="38" t="s">
        <v>330</v>
      </c>
      <c r="L65" s="39" t="s">
        <v>92</v>
      </c>
      <c r="M65" s="10">
        <v>2</v>
      </c>
      <c r="N65" s="40" t="s">
        <v>109</v>
      </c>
      <c r="O65" s="41">
        <v>502</v>
      </c>
      <c r="P65" s="116" t="s">
        <v>40</v>
      </c>
      <c r="Q65" s="228" t="s">
        <v>310</v>
      </c>
    </row>
    <row r="66" spans="2:17" s="20" customFormat="1" ht="18" customHeight="1" x14ac:dyDescent="0.15">
      <c r="B66" s="92"/>
      <c r="C66" s="10" t="s">
        <v>66</v>
      </c>
      <c r="D66" s="10" t="s">
        <v>66</v>
      </c>
      <c r="E66" s="10" t="s">
        <v>66</v>
      </c>
      <c r="F66" s="68" t="s">
        <v>57</v>
      </c>
      <c r="G66" s="36"/>
      <c r="H66" s="36"/>
      <c r="I66" s="37" t="s">
        <v>30</v>
      </c>
      <c r="J66" s="75"/>
      <c r="K66" s="38" t="s">
        <v>482</v>
      </c>
      <c r="L66" s="39" t="s">
        <v>92</v>
      </c>
      <c r="M66" s="10">
        <v>2</v>
      </c>
      <c r="N66" s="40" t="s">
        <v>109</v>
      </c>
      <c r="O66" s="41" t="s">
        <v>480</v>
      </c>
      <c r="P66" s="116" t="s">
        <v>40</v>
      </c>
      <c r="Q66" s="228" t="s">
        <v>285</v>
      </c>
    </row>
    <row r="67" spans="2:17" s="20" customFormat="1" ht="18" customHeight="1" x14ac:dyDescent="0.15">
      <c r="B67" s="92"/>
      <c r="C67" s="10" t="s">
        <v>66</v>
      </c>
      <c r="D67" s="10" t="s">
        <v>66</v>
      </c>
      <c r="E67" s="10" t="s">
        <v>66</v>
      </c>
      <c r="F67" s="68" t="s">
        <v>57</v>
      </c>
      <c r="G67" s="36"/>
      <c r="H67" s="36"/>
      <c r="I67" s="37" t="s">
        <v>30</v>
      </c>
      <c r="J67" s="75"/>
      <c r="K67" s="38" t="s">
        <v>331</v>
      </c>
      <c r="L67" s="39" t="s">
        <v>92</v>
      </c>
      <c r="M67" s="10">
        <v>2</v>
      </c>
      <c r="N67" s="40" t="s">
        <v>109</v>
      </c>
      <c r="O67" s="41">
        <v>504</v>
      </c>
      <c r="P67" s="116" t="s">
        <v>40</v>
      </c>
      <c r="Q67" s="228" t="s">
        <v>279</v>
      </c>
    </row>
    <row r="68" spans="2:17" s="20" customFormat="1" ht="18" customHeight="1" x14ac:dyDescent="0.15">
      <c r="B68" s="92"/>
      <c r="C68" s="10" t="s">
        <v>66</v>
      </c>
      <c r="D68" s="10" t="s">
        <v>66</v>
      </c>
      <c r="E68" s="10" t="s">
        <v>66</v>
      </c>
      <c r="F68" s="68" t="s">
        <v>57</v>
      </c>
      <c r="G68" s="36"/>
      <c r="H68" s="36"/>
      <c r="I68" s="37" t="s">
        <v>30</v>
      </c>
      <c r="J68" s="75"/>
      <c r="K68" s="38" t="s">
        <v>332</v>
      </c>
      <c r="L68" s="39" t="s">
        <v>92</v>
      </c>
      <c r="M68" s="10">
        <v>2</v>
      </c>
      <c r="N68" s="40" t="s">
        <v>109</v>
      </c>
      <c r="O68" s="41">
        <v>505</v>
      </c>
      <c r="P68" s="116" t="s">
        <v>40</v>
      </c>
      <c r="Q68" s="228" t="s">
        <v>285</v>
      </c>
    </row>
    <row r="69" spans="2:17" s="20" customFormat="1" ht="18" customHeight="1" x14ac:dyDescent="0.15">
      <c r="B69" s="92"/>
      <c r="C69" s="10" t="s">
        <v>66</v>
      </c>
      <c r="D69" s="10" t="s">
        <v>66</v>
      </c>
      <c r="E69" s="10" t="s">
        <v>66</v>
      </c>
      <c r="F69" s="68" t="s">
        <v>57</v>
      </c>
      <c r="G69" s="36"/>
      <c r="H69" s="36"/>
      <c r="I69" s="37" t="s">
        <v>30</v>
      </c>
      <c r="J69" s="75"/>
      <c r="K69" s="38" t="s">
        <v>333</v>
      </c>
      <c r="L69" s="39" t="s">
        <v>92</v>
      </c>
      <c r="M69" s="10">
        <v>2</v>
      </c>
      <c r="N69" s="40" t="s">
        <v>109</v>
      </c>
      <c r="O69" s="41">
        <v>506</v>
      </c>
      <c r="P69" s="116" t="s">
        <v>40</v>
      </c>
      <c r="Q69" s="228" t="s">
        <v>279</v>
      </c>
    </row>
    <row r="70" spans="2:17" s="20" customFormat="1" ht="18" customHeight="1" x14ac:dyDescent="0.15">
      <c r="B70" s="92"/>
      <c r="C70" s="10" t="s">
        <v>66</v>
      </c>
      <c r="D70" s="10" t="s">
        <v>66</v>
      </c>
      <c r="E70" s="10" t="s">
        <v>66</v>
      </c>
      <c r="F70" s="68" t="s">
        <v>57</v>
      </c>
      <c r="G70" s="36"/>
      <c r="H70" s="36"/>
      <c r="I70" s="37" t="s">
        <v>30</v>
      </c>
      <c r="J70" s="75"/>
      <c r="K70" s="38" t="s">
        <v>334</v>
      </c>
      <c r="L70" s="39" t="s">
        <v>92</v>
      </c>
      <c r="M70" s="10">
        <v>2</v>
      </c>
      <c r="N70" s="40" t="s">
        <v>109</v>
      </c>
      <c r="O70" s="41">
        <v>508</v>
      </c>
      <c r="P70" s="116" t="s">
        <v>40</v>
      </c>
      <c r="Q70" s="228" t="s">
        <v>285</v>
      </c>
    </row>
    <row r="71" spans="2:17" s="20" customFormat="1" ht="18" customHeight="1" x14ac:dyDescent="0.15">
      <c r="B71" s="92"/>
      <c r="C71" s="10" t="s">
        <v>66</v>
      </c>
      <c r="D71" s="10" t="s">
        <v>66</v>
      </c>
      <c r="E71" s="10" t="s">
        <v>66</v>
      </c>
      <c r="F71" s="68" t="s">
        <v>57</v>
      </c>
      <c r="G71" s="36"/>
      <c r="H71" s="36"/>
      <c r="I71" s="37" t="s">
        <v>30</v>
      </c>
      <c r="J71" s="75"/>
      <c r="K71" s="38" t="s">
        <v>259</v>
      </c>
      <c r="L71" s="39" t="s">
        <v>92</v>
      </c>
      <c r="M71" s="10">
        <v>2</v>
      </c>
      <c r="N71" s="40" t="s">
        <v>109</v>
      </c>
      <c r="O71" s="41" t="s">
        <v>186</v>
      </c>
      <c r="P71" s="116" t="s">
        <v>40</v>
      </c>
      <c r="Q71" s="228" t="s">
        <v>335</v>
      </c>
    </row>
    <row r="72" spans="2:17" s="20" customFormat="1" ht="18" customHeight="1" x14ac:dyDescent="0.15">
      <c r="B72" s="92"/>
      <c r="C72" s="68" t="s">
        <v>66</v>
      </c>
      <c r="D72" s="10" t="s">
        <v>66</v>
      </c>
      <c r="E72" s="10" t="s">
        <v>66</v>
      </c>
      <c r="F72" s="68" t="s">
        <v>57</v>
      </c>
      <c r="G72" s="36"/>
      <c r="H72" s="36"/>
      <c r="I72" s="37" t="s">
        <v>30</v>
      </c>
      <c r="J72" s="75"/>
      <c r="K72" s="38" t="s">
        <v>336</v>
      </c>
      <c r="L72" s="39" t="s">
        <v>92</v>
      </c>
      <c r="M72" s="10">
        <v>2</v>
      </c>
      <c r="N72" s="40" t="s">
        <v>109</v>
      </c>
      <c r="O72" s="41" t="s">
        <v>337</v>
      </c>
      <c r="P72" s="116" t="s">
        <v>40</v>
      </c>
      <c r="Q72" s="228" t="s">
        <v>310</v>
      </c>
    </row>
    <row r="73" spans="2:17" s="20" customFormat="1" ht="18" customHeight="1" x14ac:dyDescent="0.15">
      <c r="B73" s="92"/>
      <c r="C73" s="10" t="s">
        <v>31</v>
      </c>
      <c r="D73" s="10" t="s">
        <v>31</v>
      </c>
      <c r="E73" s="10" t="s">
        <v>31</v>
      </c>
      <c r="F73" s="10" t="s">
        <v>31</v>
      </c>
      <c r="G73" s="36"/>
      <c r="H73" s="36"/>
      <c r="I73" s="218" t="s">
        <v>32</v>
      </c>
      <c r="J73" s="75"/>
      <c r="K73" s="44" t="s">
        <v>338</v>
      </c>
      <c r="L73" s="10" t="s">
        <v>90</v>
      </c>
      <c r="M73" s="10">
        <v>2</v>
      </c>
      <c r="N73" s="40" t="s">
        <v>339</v>
      </c>
      <c r="O73" s="41" t="s">
        <v>340</v>
      </c>
      <c r="P73" s="84" t="s">
        <v>40</v>
      </c>
      <c r="Q73" s="228" t="s">
        <v>341</v>
      </c>
    </row>
    <row r="74" spans="2:17" s="19" customFormat="1" ht="18" customHeight="1" thickBot="1" x14ac:dyDescent="0.2">
      <c r="B74" s="99" t="s">
        <v>121</v>
      </c>
      <c r="C74" s="222">
        <f>SUMIFS(M14:M73,C14:C73,"○")</f>
        <v>42</v>
      </c>
      <c r="D74" s="222">
        <f>SUMIFS(M14:M73,D14:D73,"○")</f>
        <v>42</v>
      </c>
      <c r="E74" s="222">
        <f>SUMIFS(M14:M73,E14:E73,"○")</f>
        <v>42</v>
      </c>
      <c r="F74" s="229">
        <f>SUMIFS(M14:M73,F14:F73,"○")</f>
        <v>120</v>
      </c>
      <c r="G74" s="229">
        <f>SUMIFS(M14:M73,G14:G73,"○")</f>
        <v>0</v>
      </c>
      <c r="H74" s="229">
        <f>SUMIFS(M14:M73,H14:H73,"○")</f>
        <v>0</v>
      </c>
      <c r="I74" s="100"/>
      <c r="J74" s="227"/>
      <c r="K74" s="55"/>
      <c r="L74" s="229"/>
      <c r="M74" s="229"/>
      <c r="N74" s="56"/>
      <c r="O74" s="57"/>
      <c r="P74" s="58"/>
      <c r="Q74" s="59"/>
    </row>
    <row r="75" spans="2:17" s="20" customFormat="1" ht="18" customHeight="1" thickTop="1" x14ac:dyDescent="0.15">
      <c r="B75" s="101" t="s">
        <v>122</v>
      </c>
      <c r="C75" s="62"/>
      <c r="D75" s="62"/>
      <c r="E75" s="62"/>
      <c r="F75" s="62" t="s">
        <v>57</v>
      </c>
      <c r="G75" s="62" t="s">
        <v>57</v>
      </c>
      <c r="H75" s="102"/>
      <c r="I75" s="103" t="s">
        <v>151</v>
      </c>
      <c r="J75" s="104"/>
      <c r="K75" s="126" t="s">
        <v>342</v>
      </c>
      <c r="L75" s="127" t="s">
        <v>34</v>
      </c>
      <c r="M75" s="127">
        <v>1</v>
      </c>
      <c r="N75" s="128" t="s">
        <v>46</v>
      </c>
      <c r="O75" s="64">
        <v>273</v>
      </c>
      <c r="P75" s="129" t="s">
        <v>124</v>
      </c>
      <c r="Q75" s="66" t="s">
        <v>125</v>
      </c>
    </row>
    <row r="76" spans="2:17" s="20" customFormat="1" ht="18" customHeight="1" x14ac:dyDescent="0.15">
      <c r="B76" s="91"/>
      <c r="C76" s="68"/>
      <c r="D76" s="68"/>
      <c r="E76" s="68"/>
      <c r="F76" s="10" t="s">
        <v>57</v>
      </c>
      <c r="G76" s="10" t="s">
        <v>57</v>
      </c>
      <c r="H76" s="76"/>
      <c r="I76" s="98" t="s">
        <v>151</v>
      </c>
      <c r="J76" s="73"/>
      <c r="K76" s="130" t="s">
        <v>343</v>
      </c>
      <c r="L76" s="125" t="s">
        <v>34</v>
      </c>
      <c r="M76" s="125">
        <v>1</v>
      </c>
      <c r="N76" s="131" t="s">
        <v>46</v>
      </c>
      <c r="O76" s="51">
        <v>276</v>
      </c>
      <c r="P76" s="132" t="s">
        <v>124</v>
      </c>
      <c r="Q76" s="70" t="s">
        <v>129</v>
      </c>
    </row>
    <row r="77" spans="2:17" s="20" customFormat="1" ht="18" customHeight="1" x14ac:dyDescent="0.15">
      <c r="B77" s="91"/>
      <c r="C77" s="68"/>
      <c r="D77" s="68"/>
      <c r="E77" s="68"/>
      <c r="F77" s="10" t="s">
        <v>57</v>
      </c>
      <c r="G77" s="10" t="s">
        <v>57</v>
      </c>
      <c r="H77" s="76"/>
      <c r="I77" s="98" t="s">
        <v>151</v>
      </c>
      <c r="J77" s="73"/>
      <c r="K77" s="67" t="s">
        <v>344</v>
      </c>
      <c r="L77" s="72" t="s">
        <v>34</v>
      </c>
      <c r="M77" s="68">
        <v>1</v>
      </c>
      <c r="N77" s="46" t="s">
        <v>141</v>
      </c>
      <c r="O77" s="51">
        <v>290</v>
      </c>
      <c r="P77" s="132" t="s">
        <v>124</v>
      </c>
      <c r="Q77" s="70" t="s">
        <v>129</v>
      </c>
    </row>
    <row r="78" spans="2:17" s="20" customFormat="1" ht="18" customHeight="1" x14ac:dyDescent="0.15">
      <c r="B78" s="91"/>
      <c r="C78" s="68"/>
      <c r="D78" s="68"/>
      <c r="E78" s="68"/>
      <c r="F78" s="10" t="s">
        <v>57</v>
      </c>
      <c r="G78" s="10" t="s">
        <v>57</v>
      </c>
      <c r="H78" s="76"/>
      <c r="I78" s="98" t="s">
        <v>151</v>
      </c>
      <c r="J78" s="73"/>
      <c r="K78" s="130" t="s">
        <v>497</v>
      </c>
      <c r="L78" s="125" t="s">
        <v>34</v>
      </c>
      <c r="M78" s="125">
        <v>1</v>
      </c>
      <c r="N78" s="131" t="s">
        <v>141</v>
      </c>
      <c r="O78" s="51">
        <v>296</v>
      </c>
      <c r="P78" s="132" t="s">
        <v>124</v>
      </c>
      <c r="Q78" s="70" t="s">
        <v>125</v>
      </c>
    </row>
    <row r="79" spans="2:17" s="20" customFormat="1" ht="18" customHeight="1" x14ac:dyDescent="0.15">
      <c r="B79" s="91"/>
      <c r="C79" s="68"/>
      <c r="D79" s="68"/>
      <c r="E79" s="68"/>
      <c r="F79" s="10" t="s">
        <v>57</v>
      </c>
      <c r="G79" s="10" t="s">
        <v>57</v>
      </c>
      <c r="H79" s="76"/>
      <c r="I79" s="98" t="s">
        <v>151</v>
      </c>
      <c r="J79" s="73"/>
      <c r="K79" s="67" t="s">
        <v>345</v>
      </c>
      <c r="L79" s="72" t="s">
        <v>90</v>
      </c>
      <c r="M79" s="68">
        <v>1</v>
      </c>
      <c r="N79" s="46" t="s">
        <v>141</v>
      </c>
      <c r="O79" s="51">
        <v>313</v>
      </c>
      <c r="P79" s="132" t="s">
        <v>124</v>
      </c>
      <c r="Q79" s="70" t="s">
        <v>125</v>
      </c>
    </row>
    <row r="80" spans="2:17" s="20" customFormat="1" ht="18" customHeight="1" x14ac:dyDescent="0.15">
      <c r="B80" s="91"/>
      <c r="C80" s="68"/>
      <c r="D80" s="68"/>
      <c r="E80" s="68"/>
      <c r="F80" s="10" t="s">
        <v>57</v>
      </c>
      <c r="G80" s="10" t="s">
        <v>57</v>
      </c>
      <c r="H80" s="76"/>
      <c r="I80" s="98" t="s">
        <v>151</v>
      </c>
      <c r="J80" s="73"/>
      <c r="K80" s="67" t="s">
        <v>346</v>
      </c>
      <c r="L80" s="72" t="s">
        <v>90</v>
      </c>
      <c r="M80" s="68">
        <v>2</v>
      </c>
      <c r="N80" s="46" t="s">
        <v>141</v>
      </c>
      <c r="O80" s="51">
        <v>314</v>
      </c>
      <c r="P80" s="132" t="s">
        <v>124</v>
      </c>
      <c r="Q80" s="70" t="s">
        <v>125</v>
      </c>
    </row>
    <row r="81" spans="1:17" s="20" customFormat="1" ht="18" customHeight="1" x14ac:dyDescent="0.15">
      <c r="B81" s="91"/>
      <c r="C81" s="10"/>
      <c r="D81" s="10"/>
      <c r="E81" s="10"/>
      <c r="F81" s="10" t="s">
        <v>31</v>
      </c>
      <c r="G81" s="10" t="s">
        <v>31</v>
      </c>
      <c r="H81" s="36"/>
      <c r="I81" s="37" t="s">
        <v>139</v>
      </c>
      <c r="J81" s="75"/>
      <c r="K81" s="44" t="s">
        <v>140</v>
      </c>
      <c r="L81" s="10" t="s">
        <v>92</v>
      </c>
      <c r="M81" s="10">
        <v>3</v>
      </c>
      <c r="N81" s="40" t="s">
        <v>141</v>
      </c>
      <c r="O81" s="51" t="s">
        <v>142</v>
      </c>
      <c r="P81" s="132" t="s">
        <v>124</v>
      </c>
      <c r="Q81" s="133" t="s">
        <v>143</v>
      </c>
    </row>
    <row r="82" spans="1:17" s="20" customFormat="1" ht="18" customHeight="1" x14ac:dyDescent="0.15">
      <c r="B82" s="91"/>
      <c r="C82" s="10"/>
      <c r="D82" s="10"/>
      <c r="E82" s="10"/>
      <c r="F82" s="36" t="s">
        <v>31</v>
      </c>
      <c r="G82" s="36" t="s">
        <v>31</v>
      </c>
      <c r="H82" s="36"/>
      <c r="I82" s="37" t="s">
        <v>184</v>
      </c>
      <c r="J82" s="75"/>
      <c r="K82" s="44" t="s">
        <v>187</v>
      </c>
      <c r="L82" s="10" t="s">
        <v>64</v>
      </c>
      <c r="M82" s="10">
        <v>1</v>
      </c>
      <c r="N82" s="40" t="s">
        <v>60</v>
      </c>
      <c r="O82" s="51" t="s">
        <v>188</v>
      </c>
      <c r="P82" s="84" t="s">
        <v>124</v>
      </c>
      <c r="Q82" s="228" t="s">
        <v>143</v>
      </c>
    </row>
    <row r="83" spans="1:17" s="20" customFormat="1" ht="18" customHeight="1" x14ac:dyDescent="0.15">
      <c r="B83" s="91"/>
      <c r="C83" s="68"/>
      <c r="D83" s="68"/>
      <c r="E83" s="68"/>
      <c r="F83" s="10" t="s">
        <v>57</v>
      </c>
      <c r="G83" s="10" t="s">
        <v>57</v>
      </c>
      <c r="H83" s="76"/>
      <c r="I83" s="98" t="s">
        <v>151</v>
      </c>
      <c r="J83" s="73"/>
      <c r="K83" s="130" t="s">
        <v>347</v>
      </c>
      <c r="L83" s="125" t="s">
        <v>34</v>
      </c>
      <c r="M83" s="125">
        <v>1</v>
      </c>
      <c r="N83" s="131" t="s">
        <v>141</v>
      </c>
      <c r="O83" s="51">
        <v>316</v>
      </c>
      <c r="P83" s="132" t="s">
        <v>124</v>
      </c>
      <c r="Q83" s="70" t="s">
        <v>129</v>
      </c>
    </row>
    <row r="84" spans="1:17" s="20" customFormat="1" ht="18" customHeight="1" x14ac:dyDescent="0.15">
      <c r="B84" s="91"/>
      <c r="C84" s="68"/>
      <c r="D84" s="68"/>
      <c r="E84" s="68"/>
      <c r="F84" s="10" t="s">
        <v>57</v>
      </c>
      <c r="G84" s="10" t="s">
        <v>57</v>
      </c>
      <c r="H84" s="76" t="s">
        <v>31</v>
      </c>
      <c r="I84" s="98" t="s">
        <v>151</v>
      </c>
      <c r="J84" s="73"/>
      <c r="K84" s="67" t="s">
        <v>348</v>
      </c>
      <c r="L84" s="68" t="s">
        <v>34</v>
      </c>
      <c r="M84" s="68">
        <v>2</v>
      </c>
      <c r="N84" s="46" t="s">
        <v>80</v>
      </c>
      <c r="O84" s="51">
        <v>324</v>
      </c>
      <c r="P84" s="132" t="s">
        <v>124</v>
      </c>
      <c r="Q84" s="70" t="s">
        <v>125</v>
      </c>
    </row>
    <row r="85" spans="1:17" s="20" customFormat="1" ht="18" customHeight="1" x14ac:dyDescent="0.15">
      <c r="B85" s="91"/>
      <c r="C85" s="68"/>
      <c r="D85" s="68"/>
      <c r="E85" s="68"/>
      <c r="F85" s="10" t="s">
        <v>57</v>
      </c>
      <c r="G85" s="10" t="s">
        <v>57</v>
      </c>
      <c r="H85" s="76"/>
      <c r="I85" s="98" t="s">
        <v>151</v>
      </c>
      <c r="J85" s="73"/>
      <c r="K85" s="67" t="s">
        <v>349</v>
      </c>
      <c r="L85" s="68" t="s">
        <v>34</v>
      </c>
      <c r="M85" s="68">
        <v>1</v>
      </c>
      <c r="N85" s="46" t="s">
        <v>80</v>
      </c>
      <c r="O85" s="51">
        <v>325</v>
      </c>
      <c r="P85" s="132" t="s">
        <v>124</v>
      </c>
      <c r="Q85" s="70" t="s">
        <v>125</v>
      </c>
    </row>
    <row r="86" spans="1:17" s="20" customFormat="1" ht="18" customHeight="1" x14ac:dyDescent="0.15">
      <c r="B86" s="91"/>
      <c r="C86" s="68" t="s">
        <v>57</v>
      </c>
      <c r="D86" s="68" t="s">
        <v>57</v>
      </c>
      <c r="E86" s="68"/>
      <c r="F86" s="10" t="s">
        <v>57</v>
      </c>
      <c r="G86" s="10" t="s">
        <v>57</v>
      </c>
      <c r="H86" s="76"/>
      <c r="I86" s="98" t="s">
        <v>154</v>
      </c>
      <c r="J86" s="73"/>
      <c r="K86" s="67" t="s">
        <v>155</v>
      </c>
      <c r="L86" s="68" t="s">
        <v>64</v>
      </c>
      <c r="M86" s="68">
        <v>2</v>
      </c>
      <c r="N86" s="46" t="s">
        <v>97</v>
      </c>
      <c r="O86" s="51">
        <v>459</v>
      </c>
      <c r="P86" s="132" t="s">
        <v>124</v>
      </c>
      <c r="Q86" s="70" t="s">
        <v>156</v>
      </c>
    </row>
    <row r="87" spans="1:17" s="20" customFormat="1" ht="18" customHeight="1" x14ac:dyDescent="0.15">
      <c r="B87" s="91"/>
      <c r="C87" s="68" t="s">
        <v>57</v>
      </c>
      <c r="D87" s="68" t="s">
        <v>57</v>
      </c>
      <c r="E87" s="68"/>
      <c r="F87" s="10" t="s">
        <v>57</v>
      </c>
      <c r="G87" s="10" t="s">
        <v>57</v>
      </c>
      <c r="H87" s="76"/>
      <c r="I87" s="37" t="s">
        <v>157</v>
      </c>
      <c r="J87" s="73"/>
      <c r="K87" s="67" t="s">
        <v>158</v>
      </c>
      <c r="L87" s="68" t="s">
        <v>64</v>
      </c>
      <c r="M87" s="68">
        <v>2</v>
      </c>
      <c r="N87" s="40" t="s">
        <v>97</v>
      </c>
      <c r="O87" s="51">
        <v>460</v>
      </c>
      <c r="P87" s="132" t="s">
        <v>124</v>
      </c>
      <c r="Q87" s="70" t="s">
        <v>129</v>
      </c>
    </row>
    <row r="88" spans="1:17" s="20" customFormat="1" ht="18" customHeight="1" x14ac:dyDescent="0.15">
      <c r="B88" s="91"/>
      <c r="C88" s="68" t="s">
        <v>57</v>
      </c>
      <c r="D88" s="68" t="s">
        <v>57</v>
      </c>
      <c r="E88" s="68"/>
      <c r="F88" s="10" t="s">
        <v>57</v>
      </c>
      <c r="G88" s="10" t="s">
        <v>57</v>
      </c>
      <c r="H88" s="76" t="s">
        <v>31</v>
      </c>
      <c r="I88" s="37" t="s">
        <v>157</v>
      </c>
      <c r="J88" s="75"/>
      <c r="K88" s="44" t="s">
        <v>350</v>
      </c>
      <c r="L88" s="10" t="s">
        <v>64</v>
      </c>
      <c r="M88" s="10">
        <v>2</v>
      </c>
      <c r="N88" s="40" t="s">
        <v>97</v>
      </c>
      <c r="O88" s="41">
        <v>463</v>
      </c>
      <c r="P88" s="132" t="s">
        <v>124</v>
      </c>
      <c r="Q88" s="70" t="s">
        <v>129</v>
      </c>
    </row>
    <row r="89" spans="1:17" s="20" customFormat="1" ht="18" customHeight="1" x14ac:dyDescent="0.15">
      <c r="B89" s="91"/>
      <c r="C89" s="68" t="s">
        <v>57</v>
      </c>
      <c r="D89" s="68" t="s">
        <v>57</v>
      </c>
      <c r="E89" s="68"/>
      <c r="F89" s="10" t="s">
        <v>57</v>
      </c>
      <c r="G89" s="10" t="s">
        <v>57</v>
      </c>
      <c r="H89" s="76"/>
      <c r="I89" s="37" t="s">
        <v>157</v>
      </c>
      <c r="J89" s="73"/>
      <c r="K89" s="67" t="s">
        <v>160</v>
      </c>
      <c r="L89" s="68" t="s">
        <v>92</v>
      </c>
      <c r="M89" s="68">
        <v>2</v>
      </c>
      <c r="N89" s="40" t="s">
        <v>97</v>
      </c>
      <c r="O89" s="51">
        <v>465</v>
      </c>
      <c r="P89" s="132" t="s">
        <v>124</v>
      </c>
      <c r="Q89" s="70" t="s">
        <v>129</v>
      </c>
    </row>
    <row r="90" spans="1:17" s="20" customFormat="1" ht="18" customHeight="1" x14ac:dyDescent="0.15">
      <c r="B90" s="91"/>
      <c r="C90" s="68" t="s">
        <v>57</v>
      </c>
      <c r="D90" s="68" t="s">
        <v>57</v>
      </c>
      <c r="E90" s="68"/>
      <c r="F90" s="10" t="s">
        <v>57</v>
      </c>
      <c r="G90" s="10" t="s">
        <v>57</v>
      </c>
      <c r="H90" s="76"/>
      <c r="I90" s="37" t="s">
        <v>157</v>
      </c>
      <c r="J90" s="73"/>
      <c r="K90" s="67" t="s">
        <v>161</v>
      </c>
      <c r="L90" s="68" t="s">
        <v>92</v>
      </c>
      <c r="M90" s="68">
        <v>2</v>
      </c>
      <c r="N90" s="40" t="s">
        <v>97</v>
      </c>
      <c r="O90" s="51">
        <v>466</v>
      </c>
      <c r="P90" s="132" t="s">
        <v>124</v>
      </c>
      <c r="Q90" s="70" t="s">
        <v>129</v>
      </c>
    </row>
    <row r="91" spans="1:17" s="20" customFormat="1" ht="18" customHeight="1" x14ac:dyDescent="0.15">
      <c r="B91" s="91"/>
      <c r="C91" s="68" t="s">
        <v>57</v>
      </c>
      <c r="D91" s="68" t="s">
        <v>57</v>
      </c>
      <c r="E91" s="68"/>
      <c r="F91" s="10" t="s">
        <v>31</v>
      </c>
      <c r="G91" s="10" t="s">
        <v>31</v>
      </c>
      <c r="H91" s="76"/>
      <c r="I91" s="37" t="s">
        <v>162</v>
      </c>
      <c r="J91" s="73"/>
      <c r="K91" s="67" t="s">
        <v>268</v>
      </c>
      <c r="L91" s="68" t="s">
        <v>64</v>
      </c>
      <c r="M91" s="68">
        <v>2</v>
      </c>
      <c r="N91" s="40" t="s">
        <v>109</v>
      </c>
      <c r="O91" s="51">
        <v>449</v>
      </c>
      <c r="P91" s="132" t="s">
        <v>124</v>
      </c>
      <c r="Q91" s="70" t="s">
        <v>156</v>
      </c>
    </row>
    <row r="92" spans="1:17" s="20" customFormat="1" ht="18" customHeight="1" x14ac:dyDescent="0.15">
      <c r="B92" s="91"/>
      <c r="C92" s="10" t="s">
        <v>57</v>
      </c>
      <c r="D92" s="10" t="s">
        <v>57</v>
      </c>
      <c r="E92" s="10"/>
      <c r="F92" s="68" t="s">
        <v>57</v>
      </c>
      <c r="G92" s="10" t="s">
        <v>57</v>
      </c>
      <c r="H92" s="36"/>
      <c r="I92" s="37" t="s">
        <v>162</v>
      </c>
      <c r="J92" s="75"/>
      <c r="K92" s="44" t="s">
        <v>164</v>
      </c>
      <c r="L92" s="10" t="s">
        <v>64</v>
      </c>
      <c r="M92" s="10">
        <v>2</v>
      </c>
      <c r="N92" s="40" t="s">
        <v>109</v>
      </c>
      <c r="O92" s="41">
        <v>455</v>
      </c>
      <c r="P92" s="132" t="s">
        <v>124</v>
      </c>
      <c r="Q92" s="70" t="s">
        <v>156</v>
      </c>
    </row>
    <row r="93" spans="1:17" s="19" customFormat="1" ht="18" customHeight="1" x14ac:dyDescent="0.15">
      <c r="A93" s="20"/>
      <c r="B93" s="91"/>
      <c r="C93" s="10" t="s">
        <v>57</v>
      </c>
      <c r="D93" s="10" t="s">
        <v>57</v>
      </c>
      <c r="E93" s="10"/>
      <c r="F93" s="68" t="s">
        <v>57</v>
      </c>
      <c r="G93" s="10" t="s">
        <v>57</v>
      </c>
      <c r="H93" s="36"/>
      <c r="I93" s="37" t="s">
        <v>157</v>
      </c>
      <c r="J93" s="75"/>
      <c r="K93" s="44" t="s">
        <v>165</v>
      </c>
      <c r="L93" s="10" t="s">
        <v>64</v>
      </c>
      <c r="M93" s="10">
        <v>2</v>
      </c>
      <c r="N93" s="40" t="s">
        <v>109</v>
      </c>
      <c r="O93" s="41">
        <v>461</v>
      </c>
      <c r="P93" s="132" t="s">
        <v>124</v>
      </c>
      <c r="Q93" s="70" t="s">
        <v>129</v>
      </c>
    </row>
    <row r="94" spans="1:17" s="20" customFormat="1" ht="17.25" customHeight="1" x14ac:dyDescent="0.15">
      <c r="B94" s="91"/>
      <c r="C94" s="68" t="s">
        <v>57</v>
      </c>
      <c r="D94" s="68" t="s">
        <v>57</v>
      </c>
      <c r="E94" s="68"/>
      <c r="F94" s="10" t="s">
        <v>57</v>
      </c>
      <c r="G94" s="10" t="s">
        <v>57</v>
      </c>
      <c r="H94" s="76"/>
      <c r="I94" s="37" t="s">
        <v>157</v>
      </c>
      <c r="J94" s="73"/>
      <c r="K94" s="67" t="s">
        <v>166</v>
      </c>
      <c r="L94" s="68" t="s">
        <v>92</v>
      </c>
      <c r="M94" s="68">
        <v>2</v>
      </c>
      <c r="N94" s="40" t="s">
        <v>109</v>
      </c>
      <c r="O94" s="51">
        <v>467</v>
      </c>
      <c r="P94" s="132" t="s">
        <v>124</v>
      </c>
      <c r="Q94" s="70" t="s">
        <v>129</v>
      </c>
    </row>
    <row r="95" spans="1:17" s="19" customFormat="1" ht="18" customHeight="1" x14ac:dyDescent="0.15">
      <c r="A95" s="20"/>
      <c r="B95" s="91"/>
      <c r="C95" s="68" t="s">
        <v>57</v>
      </c>
      <c r="D95" s="68" t="s">
        <v>57</v>
      </c>
      <c r="E95" s="68"/>
      <c r="F95" s="10" t="s">
        <v>57</v>
      </c>
      <c r="G95" s="10" t="s">
        <v>57</v>
      </c>
      <c r="H95" s="76"/>
      <c r="I95" s="37" t="s">
        <v>157</v>
      </c>
      <c r="J95" s="73"/>
      <c r="K95" s="67" t="s">
        <v>167</v>
      </c>
      <c r="L95" s="68" t="s">
        <v>92</v>
      </c>
      <c r="M95" s="68">
        <v>2</v>
      </c>
      <c r="N95" s="40" t="s">
        <v>109</v>
      </c>
      <c r="O95" s="51">
        <v>468</v>
      </c>
      <c r="P95" s="132" t="s">
        <v>124</v>
      </c>
      <c r="Q95" s="70" t="s">
        <v>129</v>
      </c>
    </row>
    <row r="96" spans="1:17" s="20" customFormat="1" ht="18" customHeight="1" thickBot="1" x14ac:dyDescent="0.2">
      <c r="A96" s="19"/>
      <c r="B96" s="99" t="s">
        <v>121</v>
      </c>
      <c r="C96" s="222">
        <f>SUMIFS(M75:M95,C75:C95,"○")</f>
        <v>20</v>
      </c>
      <c r="D96" s="222">
        <f>SUMIFS(M75:M95,D75:D95,"○")</f>
        <v>20</v>
      </c>
      <c r="E96" s="222">
        <f>SUMIFS(M75:M95,E75:E95,"○")</f>
        <v>0</v>
      </c>
      <c r="F96" s="229">
        <f>SUMIFS(M75:M95,F75:F95,"○")</f>
        <v>35</v>
      </c>
      <c r="G96" s="229">
        <f>SUMIFS(M75:M95,G75:G95,"○")</f>
        <v>35</v>
      </c>
      <c r="H96" s="229">
        <f>SUMIFS(M75:M95,H75:H95,"○")</f>
        <v>4</v>
      </c>
      <c r="I96" s="105"/>
      <c r="J96" s="106"/>
      <c r="K96" s="77"/>
      <c r="L96" s="78"/>
      <c r="M96" s="78"/>
      <c r="N96" s="79"/>
      <c r="O96" s="80"/>
      <c r="P96" s="81"/>
      <c r="Q96" s="82"/>
    </row>
    <row r="97" spans="1:17" s="20" customFormat="1" ht="33" customHeight="1" thickTop="1" x14ac:dyDescent="0.15">
      <c r="B97" s="107" t="s">
        <v>177</v>
      </c>
      <c r="C97" s="62" t="s">
        <v>66</v>
      </c>
      <c r="D97" s="62"/>
      <c r="E97" s="62" t="s">
        <v>66</v>
      </c>
      <c r="F97" s="62" t="s">
        <v>66</v>
      </c>
      <c r="G97" s="102"/>
      <c r="H97" s="102"/>
      <c r="I97" s="103" t="s">
        <v>30</v>
      </c>
      <c r="J97" s="104"/>
      <c r="K97" s="83" t="s">
        <v>178</v>
      </c>
      <c r="L97" s="62" t="s">
        <v>64</v>
      </c>
      <c r="M97" s="62">
        <v>6</v>
      </c>
      <c r="N97" s="63" t="s">
        <v>109</v>
      </c>
      <c r="O97" s="64">
        <v>499</v>
      </c>
      <c r="P97" s="84" t="s">
        <v>351</v>
      </c>
      <c r="Q97" s="70" t="s">
        <v>352</v>
      </c>
    </row>
    <row r="98" spans="1:17" s="20" customFormat="1" ht="18" customHeight="1" thickBot="1" x14ac:dyDescent="0.2">
      <c r="A98" s="19"/>
      <c r="B98" s="108" t="s">
        <v>121</v>
      </c>
      <c r="C98" s="78">
        <f>SUMIFS(M97,C97,"○")</f>
        <v>6</v>
      </c>
      <c r="D98" s="78">
        <f>SUMIFS(M97,D97,"○")</f>
        <v>0</v>
      </c>
      <c r="E98" s="78">
        <f>SUMIFS(M97,E97,"○")</f>
        <v>6</v>
      </c>
      <c r="F98" s="78">
        <f>SUMIFS(M97,F97,"○")</f>
        <v>6</v>
      </c>
      <c r="G98" s="78">
        <f>SUMIFS(M97,G97,"○")</f>
        <v>0</v>
      </c>
      <c r="H98" s="78">
        <f>SUMIFS(M97,H97,"○")</f>
        <v>0</v>
      </c>
      <c r="I98" s="105"/>
      <c r="J98" s="106"/>
      <c r="K98" s="77"/>
      <c r="L98" s="78"/>
      <c r="M98" s="78"/>
      <c r="N98" s="79"/>
      <c r="O98" s="80"/>
      <c r="P98" s="81"/>
      <c r="Q98" s="82"/>
    </row>
    <row r="99" spans="1:17" s="20" customFormat="1" ht="18" customHeight="1" thickTop="1" x14ac:dyDescent="0.15">
      <c r="B99" s="101" t="s">
        <v>180</v>
      </c>
      <c r="C99" s="10"/>
      <c r="D99" s="10"/>
      <c r="E99" s="10"/>
      <c r="F99" s="10"/>
      <c r="G99" s="10" t="s">
        <v>31</v>
      </c>
      <c r="H99" s="36"/>
      <c r="I99" s="37" t="s">
        <v>139</v>
      </c>
      <c r="J99" s="75"/>
      <c r="K99" s="44" t="s">
        <v>181</v>
      </c>
      <c r="L99" s="10" t="s">
        <v>64</v>
      </c>
      <c r="M99" s="10">
        <v>2</v>
      </c>
      <c r="N99" s="40" t="s">
        <v>182</v>
      </c>
      <c r="O99" s="51">
        <v>143</v>
      </c>
      <c r="P99" s="132"/>
      <c r="Q99" s="133" t="s">
        <v>183</v>
      </c>
    </row>
    <row r="100" spans="1:17" s="20" customFormat="1" ht="18" customHeight="1" x14ac:dyDescent="0.15">
      <c r="B100" s="91"/>
      <c r="C100" s="68"/>
      <c r="D100" s="68"/>
      <c r="E100" s="68"/>
      <c r="F100" s="68"/>
      <c r="G100" s="68" t="s">
        <v>31</v>
      </c>
      <c r="H100" s="76"/>
      <c r="I100" s="98" t="s">
        <v>184</v>
      </c>
      <c r="J100" s="73"/>
      <c r="K100" s="67" t="s">
        <v>185</v>
      </c>
      <c r="L100" s="68" t="s">
        <v>64</v>
      </c>
      <c r="M100" s="68">
        <v>1</v>
      </c>
      <c r="N100" s="46" t="s">
        <v>60</v>
      </c>
      <c r="O100" s="51" t="s">
        <v>186</v>
      </c>
      <c r="P100" s="69"/>
      <c r="Q100" s="70" t="s">
        <v>183</v>
      </c>
    </row>
    <row r="101" spans="1:17" s="20" customFormat="1" ht="18" customHeight="1" x14ac:dyDescent="0.15">
      <c r="B101" s="91"/>
      <c r="C101" s="10"/>
      <c r="D101" s="10"/>
      <c r="E101" s="10"/>
      <c r="F101" s="10"/>
      <c r="G101" s="36" t="s">
        <v>31</v>
      </c>
      <c r="H101" s="36"/>
      <c r="I101" s="98" t="s">
        <v>184</v>
      </c>
      <c r="J101" s="73"/>
      <c r="K101" s="67" t="s">
        <v>189</v>
      </c>
      <c r="L101" s="68" t="s">
        <v>64</v>
      </c>
      <c r="M101" s="68">
        <v>1</v>
      </c>
      <c r="N101" s="40" t="s">
        <v>60</v>
      </c>
      <c r="O101" s="51">
        <v>128</v>
      </c>
      <c r="P101" s="132"/>
      <c r="Q101" s="133" t="s">
        <v>183</v>
      </c>
    </row>
    <row r="102" spans="1:17" s="20" customFormat="1" ht="18" customHeight="1" x14ac:dyDescent="0.15">
      <c r="B102" s="91"/>
      <c r="C102" s="10"/>
      <c r="D102" s="10"/>
      <c r="E102" s="10"/>
      <c r="F102" s="10"/>
      <c r="G102" s="36" t="s">
        <v>31</v>
      </c>
      <c r="H102" s="36"/>
      <c r="I102" s="98" t="s">
        <v>190</v>
      </c>
      <c r="J102" s="73"/>
      <c r="K102" s="67" t="s">
        <v>477</v>
      </c>
      <c r="L102" s="68" t="s">
        <v>64</v>
      </c>
      <c r="M102" s="226" t="s">
        <v>481</v>
      </c>
      <c r="N102" s="40" t="s">
        <v>141</v>
      </c>
      <c r="O102" s="51" t="s">
        <v>478</v>
      </c>
      <c r="P102" s="132"/>
      <c r="Q102" s="133" t="s">
        <v>183</v>
      </c>
    </row>
    <row r="103" spans="1:17" s="20" customFormat="1" ht="18" customHeight="1" x14ac:dyDescent="0.15">
      <c r="B103" s="91"/>
      <c r="C103" s="10"/>
      <c r="D103" s="10"/>
      <c r="E103" s="10"/>
      <c r="F103" s="10"/>
      <c r="G103" s="36" t="s">
        <v>57</v>
      </c>
      <c r="H103" s="36"/>
      <c r="I103" s="98" t="s">
        <v>139</v>
      </c>
      <c r="J103" s="73"/>
      <c r="K103" s="44" t="s">
        <v>191</v>
      </c>
      <c r="L103" s="68" t="s">
        <v>34</v>
      </c>
      <c r="M103" s="10">
        <v>2</v>
      </c>
      <c r="N103" s="40" t="s">
        <v>141</v>
      </c>
      <c r="O103" s="51">
        <v>132</v>
      </c>
      <c r="P103" s="132"/>
      <c r="Q103" s="133" t="s">
        <v>183</v>
      </c>
    </row>
    <row r="104" spans="1:17" s="20" customFormat="1" ht="18" customHeight="1" x14ac:dyDescent="0.15">
      <c r="B104" s="91"/>
      <c r="C104" s="10"/>
      <c r="D104" s="10"/>
      <c r="E104" s="10"/>
      <c r="F104" s="10"/>
      <c r="G104" s="10" t="s">
        <v>66</v>
      </c>
      <c r="H104" s="36" t="s">
        <v>31</v>
      </c>
      <c r="I104" s="37" t="s">
        <v>139</v>
      </c>
      <c r="J104" s="75"/>
      <c r="K104" s="44" t="s">
        <v>192</v>
      </c>
      <c r="L104" s="10" t="s">
        <v>64</v>
      </c>
      <c r="M104" s="10">
        <v>2</v>
      </c>
      <c r="N104" s="40" t="s">
        <v>60</v>
      </c>
      <c r="O104" s="51">
        <v>133</v>
      </c>
      <c r="P104" s="132"/>
      <c r="Q104" s="133" t="s">
        <v>183</v>
      </c>
    </row>
    <row r="105" spans="1:17" s="20" customFormat="1" ht="18" customHeight="1" x14ac:dyDescent="0.15">
      <c r="B105" s="91"/>
      <c r="C105" s="10"/>
      <c r="D105" s="10"/>
      <c r="E105" s="10"/>
      <c r="F105" s="10"/>
      <c r="G105" s="10" t="s">
        <v>66</v>
      </c>
      <c r="H105" s="36" t="s">
        <v>31</v>
      </c>
      <c r="I105" s="37" t="s">
        <v>139</v>
      </c>
      <c r="J105" s="75"/>
      <c r="K105" s="44" t="s">
        <v>193</v>
      </c>
      <c r="L105" s="10" t="s">
        <v>64</v>
      </c>
      <c r="M105" s="10">
        <v>1</v>
      </c>
      <c r="N105" s="46" t="s">
        <v>60</v>
      </c>
      <c r="O105" s="51">
        <v>139</v>
      </c>
      <c r="P105" s="132"/>
      <c r="Q105" s="133" t="s">
        <v>183</v>
      </c>
    </row>
    <row r="106" spans="1:17" s="20" customFormat="1" ht="18" customHeight="1" x14ac:dyDescent="0.15">
      <c r="B106" s="91"/>
      <c r="C106" s="10"/>
      <c r="D106" s="10"/>
      <c r="E106" s="10"/>
      <c r="F106" s="10"/>
      <c r="G106" s="10" t="s">
        <v>66</v>
      </c>
      <c r="H106" s="36"/>
      <c r="I106" s="37" t="s">
        <v>139</v>
      </c>
      <c r="J106" s="75"/>
      <c r="K106" s="44" t="s">
        <v>194</v>
      </c>
      <c r="L106" s="10" t="s">
        <v>92</v>
      </c>
      <c r="M106" s="10">
        <v>1</v>
      </c>
      <c r="N106" s="40" t="s">
        <v>60</v>
      </c>
      <c r="O106" s="51">
        <v>142</v>
      </c>
      <c r="P106" s="132"/>
      <c r="Q106" s="133" t="s">
        <v>183</v>
      </c>
    </row>
    <row r="107" spans="1:17" s="20" customFormat="1" ht="18" customHeight="1" x14ac:dyDescent="0.15">
      <c r="B107" s="91"/>
      <c r="C107" s="10"/>
      <c r="D107" s="10"/>
      <c r="E107" s="10"/>
      <c r="F107" s="10"/>
      <c r="G107" s="10" t="s">
        <v>66</v>
      </c>
      <c r="H107" s="36"/>
      <c r="I107" s="37" t="s">
        <v>139</v>
      </c>
      <c r="J107" s="75"/>
      <c r="K107" s="44" t="s">
        <v>195</v>
      </c>
      <c r="L107" s="10" t="s">
        <v>92</v>
      </c>
      <c r="M107" s="10">
        <v>1</v>
      </c>
      <c r="N107" s="40" t="s">
        <v>60</v>
      </c>
      <c r="O107" s="51">
        <v>144</v>
      </c>
      <c r="P107" s="132"/>
      <c r="Q107" s="133" t="s">
        <v>183</v>
      </c>
    </row>
    <row r="108" spans="1:17" s="20" customFormat="1" ht="18" customHeight="1" x14ac:dyDescent="0.15">
      <c r="B108" s="91"/>
      <c r="C108" s="10"/>
      <c r="D108" s="10"/>
      <c r="E108" s="10"/>
      <c r="F108" s="10"/>
      <c r="G108" s="36" t="s">
        <v>66</v>
      </c>
      <c r="H108" s="36" t="s">
        <v>31</v>
      </c>
      <c r="I108" s="37" t="s">
        <v>139</v>
      </c>
      <c r="J108" s="75"/>
      <c r="K108" s="44" t="s">
        <v>196</v>
      </c>
      <c r="L108" s="10" t="s">
        <v>92</v>
      </c>
      <c r="M108" s="10">
        <v>2</v>
      </c>
      <c r="N108" s="40" t="s">
        <v>60</v>
      </c>
      <c r="O108" s="51">
        <v>145</v>
      </c>
      <c r="P108" s="132"/>
      <c r="Q108" s="133" t="s">
        <v>183</v>
      </c>
    </row>
    <row r="109" spans="1:17" s="20" customFormat="1" ht="18" customHeight="1" x14ac:dyDescent="0.15">
      <c r="B109" s="91"/>
      <c r="C109" s="10"/>
      <c r="D109" s="10"/>
      <c r="E109" s="10"/>
      <c r="F109" s="10"/>
      <c r="G109" s="10" t="s">
        <v>31</v>
      </c>
      <c r="H109" s="36" t="s">
        <v>31</v>
      </c>
      <c r="I109" s="37" t="s">
        <v>139</v>
      </c>
      <c r="J109" s="75"/>
      <c r="K109" s="44" t="s">
        <v>197</v>
      </c>
      <c r="L109" s="10" t="s">
        <v>92</v>
      </c>
      <c r="M109" s="10">
        <v>2</v>
      </c>
      <c r="N109" s="40" t="s">
        <v>60</v>
      </c>
      <c r="O109" s="51">
        <v>147</v>
      </c>
      <c r="P109" s="132"/>
      <c r="Q109" s="133" t="s">
        <v>183</v>
      </c>
    </row>
    <row r="110" spans="1:17" s="20" customFormat="1" ht="18" customHeight="1" x14ac:dyDescent="0.15">
      <c r="B110" s="91"/>
      <c r="C110" s="10"/>
      <c r="D110" s="10"/>
      <c r="E110" s="10"/>
      <c r="F110" s="10"/>
      <c r="G110" s="36" t="s">
        <v>31</v>
      </c>
      <c r="H110" s="36"/>
      <c r="I110" s="37" t="s">
        <v>184</v>
      </c>
      <c r="J110" s="75"/>
      <c r="K110" s="44" t="s">
        <v>198</v>
      </c>
      <c r="L110" s="10" t="s">
        <v>92</v>
      </c>
      <c r="M110" s="10">
        <v>1</v>
      </c>
      <c r="N110" s="46" t="s">
        <v>60</v>
      </c>
      <c r="O110" s="51">
        <v>149</v>
      </c>
      <c r="P110" s="132"/>
      <c r="Q110" s="133" t="s">
        <v>183</v>
      </c>
    </row>
    <row r="111" spans="1:17" s="20" customFormat="1" ht="18" customHeight="1" x14ac:dyDescent="0.15">
      <c r="B111" s="91"/>
      <c r="C111" s="10"/>
      <c r="D111" s="10"/>
      <c r="E111" s="10"/>
      <c r="F111" s="10"/>
      <c r="G111" s="36" t="s">
        <v>31</v>
      </c>
      <c r="H111" s="36"/>
      <c r="I111" s="37" t="s">
        <v>184</v>
      </c>
      <c r="J111" s="75"/>
      <c r="K111" s="44" t="s">
        <v>199</v>
      </c>
      <c r="L111" s="10" t="s">
        <v>90</v>
      </c>
      <c r="M111" s="10">
        <v>1</v>
      </c>
      <c r="N111" s="46" t="s">
        <v>60</v>
      </c>
      <c r="O111" s="51">
        <v>150</v>
      </c>
      <c r="P111" s="132"/>
      <c r="Q111" s="133" t="s">
        <v>183</v>
      </c>
    </row>
    <row r="112" spans="1:17" s="20" customFormat="1" ht="18" customHeight="1" x14ac:dyDescent="0.15">
      <c r="B112" s="91"/>
      <c r="C112" s="10"/>
      <c r="D112" s="10"/>
      <c r="E112" s="10"/>
      <c r="F112" s="10"/>
      <c r="G112" s="10" t="s">
        <v>31</v>
      </c>
      <c r="H112" s="36"/>
      <c r="I112" s="37" t="s">
        <v>184</v>
      </c>
      <c r="J112" s="75"/>
      <c r="K112" s="44" t="s">
        <v>200</v>
      </c>
      <c r="L112" s="10" t="s">
        <v>90</v>
      </c>
      <c r="M112" s="10">
        <v>1</v>
      </c>
      <c r="N112" s="40" t="s">
        <v>60</v>
      </c>
      <c r="O112" s="51">
        <v>152</v>
      </c>
      <c r="P112" s="132"/>
      <c r="Q112" s="133" t="s">
        <v>183</v>
      </c>
    </row>
    <row r="113" spans="1:17" s="20" customFormat="1" ht="18" customHeight="1" x14ac:dyDescent="0.15">
      <c r="B113" s="91"/>
      <c r="C113" s="10"/>
      <c r="D113" s="10"/>
      <c r="E113" s="10"/>
      <c r="F113" s="10"/>
      <c r="G113" s="10" t="s">
        <v>66</v>
      </c>
      <c r="H113" s="36" t="s">
        <v>31</v>
      </c>
      <c r="I113" s="37" t="s">
        <v>139</v>
      </c>
      <c r="J113" s="75"/>
      <c r="K113" s="44" t="s">
        <v>201</v>
      </c>
      <c r="L113" s="10" t="s">
        <v>64</v>
      </c>
      <c r="M113" s="10">
        <v>1</v>
      </c>
      <c r="N113" s="40" t="s">
        <v>80</v>
      </c>
      <c r="O113" s="41">
        <v>154</v>
      </c>
      <c r="P113" s="134"/>
      <c r="Q113" s="135" t="s">
        <v>183</v>
      </c>
    </row>
    <row r="114" spans="1:17" s="20" customFormat="1" ht="18" customHeight="1" x14ac:dyDescent="0.15">
      <c r="B114" s="91"/>
      <c r="C114" s="10"/>
      <c r="D114" s="10"/>
      <c r="E114" s="10"/>
      <c r="F114" s="10"/>
      <c r="G114" s="10" t="s">
        <v>31</v>
      </c>
      <c r="H114" s="36"/>
      <c r="I114" s="37" t="s">
        <v>139</v>
      </c>
      <c r="J114" s="75"/>
      <c r="K114" s="44" t="s">
        <v>202</v>
      </c>
      <c r="L114" s="10" t="s">
        <v>92</v>
      </c>
      <c r="M114" s="10">
        <v>1</v>
      </c>
      <c r="N114" s="40" t="s">
        <v>80</v>
      </c>
      <c r="O114" s="41">
        <v>156</v>
      </c>
      <c r="P114" s="134"/>
      <c r="Q114" s="135" t="s">
        <v>183</v>
      </c>
    </row>
    <row r="115" spans="1:17" s="20" customFormat="1" ht="18" customHeight="1" x14ac:dyDescent="0.15">
      <c r="B115" s="91"/>
      <c r="C115" s="10"/>
      <c r="D115" s="10"/>
      <c r="E115" s="10"/>
      <c r="F115" s="10"/>
      <c r="G115" s="10" t="s">
        <v>31</v>
      </c>
      <c r="H115" s="10"/>
      <c r="I115" s="37" t="s">
        <v>139</v>
      </c>
      <c r="J115" s="75"/>
      <c r="K115" s="44" t="s">
        <v>203</v>
      </c>
      <c r="L115" s="10" t="s">
        <v>90</v>
      </c>
      <c r="M115" s="10">
        <v>1</v>
      </c>
      <c r="N115" s="40" t="s">
        <v>80</v>
      </c>
      <c r="O115" s="41">
        <v>157</v>
      </c>
      <c r="P115" s="134"/>
      <c r="Q115" s="135" t="s">
        <v>183</v>
      </c>
    </row>
    <row r="116" spans="1:17" s="20" customFormat="1" ht="18" customHeight="1" x14ac:dyDescent="0.15">
      <c r="B116" s="91"/>
      <c r="C116" s="10"/>
      <c r="D116" s="10"/>
      <c r="E116" s="10"/>
      <c r="F116" s="10"/>
      <c r="G116" s="10" t="s">
        <v>66</v>
      </c>
      <c r="H116" s="36"/>
      <c r="I116" s="37" t="s">
        <v>139</v>
      </c>
      <c r="J116" s="75"/>
      <c r="K116" s="44" t="s">
        <v>204</v>
      </c>
      <c r="L116" s="10" t="s">
        <v>92</v>
      </c>
      <c r="M116" s="10">
        <v>1</v>
      </c>
      <c r="N116" s="40" t="s">
        <v>80</v>
      </c>
      <c r="O116" s="41">
        <v>158</v>
      </c>
      <c r="P116" s="134"/>
      <c r="Q116" s="135" t="s">
        <v>183</v>
      </c>
    </row>
    <row r="117" spans="1:17" s="20" customFormat="1" ht="18" customHeight="1" x14ac:dyDescent="0.15">
      <c r="B117" s="91"/>
      <c r="C117" s="10"/>
      <c r="D117" s="10"/>
      <c r="E117" s="10"/>
      <c r="F117" s="10"/>
      <c r="G117" s="10" t="s">
        <v>66</v>
      </c>
      <c r="H117" s="36" t="s">
        <v>31</v>
      </c>
      <c r="I117" s="37" t="s">
        <v>139</v>
      </c>
      <c r="J117" s="75"/>
      <c r="K117" s="44" t="s">
        <v>196</v>
      </c>
      <c r="L117" s="10" t="s">
        <v>90</v>
      </c>
      <c r="M117" s="10">
        <v>1</v>
      </c>
      <c r="N117" s="40" t="s">
        <v>80</v>
      </c>
      <c r="O117" s="41">
        <v>159</v>
      </c>
      <c r="P117" s="134"/>
      <c r="Q117" s="135" t="s">
        <v>183</v>
      </c>
    </row>
    <row r="118" spans="1:17" s="20" customFormat="1" ht="18" customHeight="1" x14ac:dyDescent="0.15">
      <c r="B118" s="91"/>
      <c r="C118" s="10"/>
      <c r="D118" s="10"/>
      <c r="E118" s="10"/>
      <c r="F118" s="10"/>
      <c r="G118" s="10" t="s">
        <v>31</v>
      </c>
      <c r="H118" s="10" t="s">
        <v>31</v>
      </c>
      <c r="I118" s="37" t="s">
        <v>139</v>
      </c>
      <c r="J118" s="75"/>
      <c r="K118" s="44" t="s">
        <v>205</v>
      </c>
      <c r="L118" s="10" t="s">
        <v>92</v>
      </c>
      <c r="M118" s="10">
        <v>1</v>
      </c>
      <c r="N118" s="40" t="s">
        <v>80</v>
      </c>
      <c r="O118" s="41">
        <v>160</v>
      </c>
      <c r="P118" s="134"/>
      <c r="Q118" s="135" t="s">
        <v>183</v>
      </c>
    </row>
    <row r="119" spans="1:17" s="20" customFormat="1" ht="18" customHeight="1" x14ac:dyDescent="0.15">
      <c r="B119" s="91"/>
      <c r="C119" s="10"/>
      <c r="D119" s="10"/>
      <c r="E119" s="10"/>
      <c r="F119" s="10"/>
      <c r="G119" s="36" t="s">
        <v>31</v>
      </c>
      <c r="H119" s="36" t="s">
        <v>31</v>
      </c>
      <c r="I119" s="98" t="s">
        <v>139</v>
      </c>
      <c r="J119" s="73"/>
      <c r="K119" s="67" t="s">
        <v>206</v>
      </c>
      <c r="L119" s="68" t="s">
        <v>92</v>
      </c>
      <c r="M119" s="68">
        <v>1</v>
      </c>
      <c r="N119" s="40" t="s">
        <v>80</v>
      </c>
      <c r="O119" s="41">
        <v>164</v>
      </c>
      <c r="P119" s="134"/>
      <c r="Q119" s="135" t="s">
        <v>183</v>
      </c>
    </row>
    <row r="120" spans="1:17" s="20" customFormat="1" ht="18" customHeight="1" x14ac:dyDescent="0.15">
      <c r="B120" s="91"/>
      <c r="C120" s="10"/>
      <c r="D120" s="10"/>
      <c r="E120" s="10"/>
      <c r="F120" s="10"/>
      <c r="G120" s="36"/>
      <c r="H120" s="36"/>
      <c r="I120" s="98" t="s">
        <v>139</v>
      </c>
      <c r="J120" s="73"/>
      <c r="K120" s="67" t="s">
        <v>207</v>
      </c>
      <c r="L120" s="68" t="s">
        <v>92</v>
      </c>
      <c r="M120" s="68">
        <v>1</v>
      </c>
      <c r="N120" s="46" t="s">
        <v>80</v>
      </c>
      <c r="O120" s="51" t="s">
        <v>208</v>
      </c>
      <c r="P120" s="132"/>
      <c r="Q120" s="133" t="s">
        <v>353</v>
      </c>
    </row>
    <row r="121" spans="1:17" s="20" customFormat="1" ht="18" customHeight="1" x14ac:dyDescent="0.15">
      <c r="B121" s="91"/>
      <c r="C121" s="10" t="s">
        <v>57</v>
      </c>
      <c r="D121" s="10"/>
      <c r="E121" s="10"/>
      <c r="F121" s="10"/>
      <c r="G121" s="10" t="s">
        <v>57</v>
      </c>
      <c r="H121" s="36"/>
      <c r="I121" s="37" t="s">
        <v>162</v>
      </c>
      <c r="J121" s="75"/>
      <c r="K121" s="44" t="s">
        <v>209</v>
      </c>
      <c r="L121" s="10" t="s">
        <v>64</v>
      </c>
      <c r="M121" s="10">
        <v>2</v>
      </c>
      <c r="N121" s="46" t="s">
        <v>97</v>
      </c>
      <c r="O121" s="51">
        <v>447</v>
      </c>
      <c r="P121" s="132"/>
      <c r="Q121" s="133" t="s">
        <v>183</v>
      </c>
    </row>
    <row r="122" spans="1:17" s="20" customFormat="1" ht="18" customHeight="1" x14ac:dyDescent="0.15">
      <c r="B122" s="91"/>
      <c r="C122" s="10" t="s">
        <v>57</v>
      </c>
      <c r="D122" s="10"/>
      <c r="E122" s="10"/>
      <c r="F122" s="10"/>
      <c r="G122" s="36" t="s">
        <v>57</v>
      </c>
      <c r="H122" s="36" t="s">
        <v>57</v>
      </c>
      <c r="I122" s="37" t="s">
        <v>162</v>
      </c>
      <c r="J122" s="75"/>
      <c r="K122" s="44" t="s">
        <v>210</v>
      </c>
      <c r="L122" s="10" t="s">
        <v>64</v>
      </c>
      <c r="M122" s="10">
        <v>2</v>
      </c>
      <c r="N122" s="46" t="s">
        <v>97</v>
      </c>
      <c r="O122" s="51">
        <v>451</v>
      </c>
      <c r="P122" s="132"/>
      <c r="Q122" s="133" t="s">
        <v>183</v>
      </c>
    </row>
    <row r="123" spans="1:17" s="20" customFormat="1" ht="18" customHeight="1" x14ac:dyDescent="0.15">
      <c r="B123" s="91"/>
      <c r="C123" s="10" t="s">
        <v>57</v>
      </c>
      <c r="D123" s="10"/>
      <c r="E123" s="10"/>
      <c r="F123" s="10"/>
      <c r="G123" s="36" t="s">
        <v>57</v>
      </c>
      <c r="H123" s="36"/>
      <c r="I123" s="37" t="s">
        <v>162</v>
      </c>
      <c r="J123" s="75"/>
      <c r="K123" s="44" t="s">
        <v>211</v>
      </c>
      <c r="L123" s="10" t="s">
        <v>64</v>
      </c>
      <c r="M123" s="10">
        <v>2</v>
      </c>
      <c r="N123" s="40" t="s">
        <v>97</v>
      </c>
      <c r="O123" s="51">
        <v>453</v>
      </c>
      <c r="P123" s="132"/>
      <c r="Q123" s="133" t="s">
        <v>183</v>
      </c>
    </row>
    <row r="124" spans="1:17" s="20" customFormat="1" ht="18" customHeight="1" x14ac:dyDescent="0.15">
      <c r="B124" s="91"/>
      <c r="C124" s="10" t="s">
        <v>57</v>
      </c>
      <c r="D124" s="10"/>
      <c r="E124" s="10"/>
      <c r="F124" s="10"/>
      <c r="G124" s="36" t="s">
        <v>57</v>
      </c>
      <c r="H124" s="36"/>
      <c r="I124" s="37" t="s">
        <v>162</v>
      </c>
      <c r="J124" s="75"/>
      <c r="K124" s="44" t="s">
        <v>212</v>
      </c>
      <c r="L124" s="10" t="s">
        <v>64</v>
      </c>
      <c r="M124" s="10">
        <v>2</v>
      </c>
      <c r="N124" s="46" t="s">
        <v>97</v>
      </c>
      <c r="O124" s="51">
        <v>454</v>
      </c>
      <c r="P124" s="132"/>
      <c r="Q124" s="133" t="s">
        <v>183</v>
      </c>
    </row>
    <row r="125" spans="1:17" s="20" customFormat="1" ht="18" customHeight="1" x14ac:dyDescent="0.15">
      <c r="B125" s="91"/>
      <c r="C125" s="10" t="s">
        <v>57</v>
      </c>
      <c r="D125" s="10"/>
      <c r="E125" s="10"/>
      <c r="F125" s="10"/>
      <c r="G125" s="36" t="s">
        <v>57</v>
      </c>
      <c r="H125" s="36" t="s">
        <v>57</v>
      </c>
      <c r="I125" s="98" t="s">
        <v>162</v>
      </c>
      <c r="J125" s="73"/>
      <c r="K125" s="67" t="s">
        <v>213</v>
      </c>
      <c r="L125" s="10" t="s">
        <v>64</v>
      </c>
      <c r="M125" s="68">
        <v>2</v>
      </c>
      <c r="N125" s="40" t="s">
        <v>109</v>
      </c>
      <c r="O125" s="51">
        <v>448</v>
      </c>
      <c r="P125" s="132"/>
      <c r="Q125" s="133" t="s">
        <v>183</v>
      </c>
    </row>
    <row r="126" spans="1:17" s="19" customFormat="1" ht="18" customHeight="1" x14ac:dyDescent="0.15">
      <c r="A126" s="20"/>
      <c r="B126" s="91"/>
      <c r="C126" s="10" t="s">
        <v>57</v>
      </c>
      <c r="D126" s="10"/>
      <c r="E126" s="10"/>
      <c r="F126" s="10"/>
      <c r="G126" s="36" t="s">
        <v>57</v>
      </c>
      <c r="H126" s="36"/>
      <c r="I126" s="98" t="s">
        <v>162</v>
      </c>
      <c r="J126" s="73"/>
      <c r="K126" s="67" t="s">
        <v>214</v>
      </c>
      <c r="L126" s="10" t="s">
        <v>64</v>
      </c>
      <c r="M126" s="68">
        <v>2</v>
      </c>
      <c r="N126" s="40" t="s">
        <v>109</v>
      </c>
      <c r="O126" s="51">
        <v>450</v>
      </c>
      <c r="P126" s="132"/>
      <c r="Q126" s="133" t="s">
        <v>183</v>
      </c>
    </row>
    <row r="127" spans="1:17" s="19" customFormat="1" x14ac:dyDescent="0.15">
      <c r="A127" s="20"/>
      <c r="B127" s="91"/>
      <c r="C127" s="10" t="s">
        <v>57</v>
      </c>
      <c r="D127" s="10"/>
      <c r="E127" s="10"/>
      <c r="F127" s="10"/>
      <c r="G127" s="36" t="s">
        <v>57</v>
      </c>
      <c r="H127" s="36"/>
      <c r="I127" s="98" t="s">
        <v>162</v>
      </c>
      <c r="J127" s="73"/>
      <c r="K127" s="67" t="s">
        <v>215</v>
      </c>
      <c r="L127" s="10" t="s">
        <v>92</v>
      </c>
      <c r="M127" s="68">
        <v>2</v>
      </c>
      <c r="N127" s="40" t="s">
        <v>109</v>
      </c>
      <c r="O127" s="51">
        <v>456</v>
      </c>
      <c r="P127" s="132"/>
      <c r="Q127" s="133" t="s">
        <v>183</v>
      </c>
    </row>
    <row r="128" spans="1:17" s="4" customFormat="1" ht="16.5" customHeight="1" x14ac:dyDescent="0.15">
      <c r="A128" s="20"/>
      <c r="B128" s="91"/>
      <c r="C128" s="10" t="s">
        <v>57</v>
      </c>
      <c r="D128" s="10"/>
      <c r="E128" s="10"/>
      <c r="F128" s="10"/>
      <c r="G128" s="36" t="s">
        <v>57</v>
      </c>
      <c r="H128" s="36" t="s">
        <v>57</v>
      </c>
      <c r="I128" s="98" t="s">
        <v>162</v>
      </c>
      <c r="J128" s="73"/>
      <c r="K128" s="67" t="s">
        <v>216</v>
      </c>
      <c r="L128" s="10" t="s">
        <v>92</v>
      </c>
      <c r="M128" s="68">
        <v>2</v>
      </c>
      <c r="N128" s="40" t="s">
        <v>109</v>
      </c>
      <c r="O128" s="51">
        <v>457</v>
      </c>
      <c r="P128" s="132"/>
      <c r="Q128" s="133" t="s">
        <v>183</v>
      </c>
    </row>
    <row r="129" spans="1:17" s="4" customFormat="1" ht="16.5" customHeight="1" x14ac:dyDescent="0.15">
      <c r="A129" s="19"/>
      <c r="B129" s="109" t="s">
        <v>121</v>
      </c>
      <c r="C129" s="223">
        <f>SUMIFS(M99:M128,C99:C128,"○")</f>
        <v>16</v>
      </c>
      <c r="D129" s="223">
        <f>SUMIFS(M99:M128,D99:D128,"○")</f>
        <v>0</v>
      </c>
      <c r="E129" s="223">
        <f>SUMIFS(M99:M128,E99:E128,"○")</f>
        <v>0</v>
      </c>
      <c r="F129" s="223">
        <f>SUMIFS(M99:M128,F99:F128,"○")</f>
        <v>0</v>
      </c>
      <c r="G129" s="223">
        <f>SUMIFS(M99:M128,G99:G128,"○")</f>
        <v>41</v>
      </c>
      <c r="H129" s="223">
        <f>SUMIFS(M99:M128,H99:H128,"○")</f>
        <v>17</v>
      </c>
      <c r="I129" s="110"/>
      <c r="J129" s="111"/>
      <c r="K129" s="112"/>
      <c r="L129" s="112"/>
      <c r="M129" s="112"/>
      <c r="N129" s="113"/>
      <c r="O129" s="114"/>
      <c r="P129" s="115"/>
      <c r="Q129" s="111"/>
    </row>
    <row r="130" spans="1:17" s="4" customFormat="1" ht="16.5" customHeight="1" x14ac:dyDescent="0.15">
      <c r="A130" s="3"/>
      <c r="B130" s="33"/>
      <c r="C130" s="34"/>
      <c r="D130" s="34"/>
      <c r="E130" s="34"/>
      <c r="F130" s="34"/>
      <c r="G130" s="34"/>
      <c r="H130" s="34"/>
      <c r="I130" s="5"/>
      <c r="J130" s="5"/>
      <c r="K130" s="5"/>
      <c r="L130" s="5"/>
      <c r="M130" s="5"/>
      <c r="N130" s="5"/>
      <c r="O130" s="5"/>
      <c r="P130" s="34"/>
      <c r="Q130" s="35"/>
    </row>
    <row r="131" spans="1:17" s="19" customFormat="1" x14ac:dyDescent="0.15">
      <c r="A131" s="6" t="s">
        <v>354</v>
      </c>
      <c r="B131" s="7" t="s">
        <v>219</v>
      </c>
      <c r="C131" s="7"/>
      <c r="D131" s="7"/>
      <c r="E131" s="7"/>
      <c r="F131" s="8"/>
    </row>
    <row r="132" spans="1:17" s="19" customFormat="1" x14ac:dyDescent="0.15">
      <c r="A132" s="6"/>
      <c r="B132" s="9" t="s">
        <v>221</v>
      </c>
      <c r="C132" s="10">
        <f>SUMIFS($M$14:$M128,$C$14:$C128,"○")</f>
        <v>84</v>
      </c>
      <c r="D132" s="11" t="s">
        <v>222</v>
      </c>
      <c r="E132" s="11">
        <v>62</v>
      </c>
      <c r="F132" s="12" t="s">
        <v>223</v>
      </c>
    </row>
    <row r="133" spans="1:17" s="19" customFormat="1" x14ac:dyDescent="0.15">
      <c r="A133" s="6"/>
      <c r="B133" s="9" t="s">
        <v>225</v>
      </c>
      <c r="C133" s="10">
        <f>SUMIFS($M$14:$M128,$D$14:$D128,"○")</f>
        <v>62</v>
      </c>
      <c r="D133" s="11" t="s">
        <v>222</v>
      </c>
      <c r="E133" s="11">
        <v>40</v>
      </c>
      <c r="F133" s="12" t="s">
        <v>226</v>
      </c>
    </row>
    <row r="134" spans="1:17" s="19" customFormat="1" x14ac:dyDescent="0.15">
      <c r="A134" s="6"/>
      <c r="B134" s="9" t="s">
        <v>227</v>
      </c>
      <c r="C134" s="10">
        <f>SUMIFS($M$14:$M128,$E$14:$E128,"○")</f>
        <v>48</v>
      </c>
      <c r="D134" s="11" t="s">
        <v>222</v>
      </c>
      <c r="E134" s="11">
        <v>31</v>
      </c>
      <c r="F134" s="12" t="s">
        <v>228</v>
      </c>
    </row>
    <row r="135" spans="1:17" s="19" customFormat="1" x14ac:dyDescent="0.15">
      <c r="A135" s="6"/>
      <c r="B135" s="9" t="s">
        <v>229</v>
      </c>
      <c r="C135" s="10">
        <f>SUMIFS($M$14:$M128,$F$14:$F128,"○")</f>
        <v>161</v>
      </c>
      <c r="D135" s="11" t="s">
        <v>222</v>
      </c>
      <c r="E135" s="11">
        <v>62</v>
      </c>
      <c r="F135" s="12" t="s">
        <v>230</v>
      </c>
    </row>
    <row r="136" spans="1:17" s="19" customFormat="1" x14ac:dyDescent="0.15">
      <c r="A136" s="6"/>
      <c r="B136" s="9" t="s">
        <v>231</v>
      </c>
      <c r="C136" s="10">
        <f>SUMIFS($M$14:$M128,$G$14:$G128,"○")</f>
        <v>76</v>
      </c>
      <c r="D136" s="11" t="s">
        <v>222</v>
      </c>
      <c r="E136" s="11">
        <v>24</v>
      </c>
      <c r="F136" s="12" t="s">
        <v>232</v>
      </c>
    </row>
    <row r="137" spans="1:17" s="19" customFormat="1" x14ac:dyDescent="0.15">
      <c r="A137" s="6"/>
      <c r="B137" s="9" t="s">
        <v>234</v>
      </c>
      <c r="C137" s="10">
        <f>SUMIFS($M$14:$M128,$H$14:$H128,"○")</f>
        <v>21</v>
      </c>
      <c r="D137" s="11" t="s">
        <v>222</v>
      </c>
      <c r="E137" s="11">
        <v>1</v>
      </c>
      <c r="F137" s="12" t="s">
        <v>235</v>
      </c>
    </row>
    <row r="138" spans="1:17" s="19" customFormat="1" x14ac:dyDescent="0.15">
      <c r="A138" s="8"/>
      <c r="B138" s="24" t="s">
        <v>32</v>
      </c>
      <c r="C138" s="21">
        <f>$C139+$C143</f>
        <v>126</v>
      </c>
      <c r="D138" s="25" t="s">
        <v>236</v>
      </c>
      <c r="E138" s="25">
        <v>40</v>
      </c>
      <c r="F138" s="26" t="s">
        <v>237</v>
      </c>
    </row>
    <row r="139" spans="1:17" s="19" customFormat="1" x14ac:dyDescent="0.15">
      <c r="A139" s="8"/>
      <c r="B139" s="24" t="s">
        <v>355</v>
      </c>
      <c r="C139" s="21">
        <f>SUMIFS($M$14:$M128,$P$14:$P128,"A",$F$14:$F$128,"○")</f>
        <v>85</v>
      </c>
      <c r="D139" s="25" t="s">
        <v>236</v>
      </c>
      <c r="E139" s="25">
        <v>30</v>
      </c>
      <c r="F139" s="26" t="s">
        <v>237</v>
      </c>
    </row>
    <row r="140" spans="1:17" s="19" customFormat="1" x14ac:dyDescent="0.15">
      <c r="A140" s="8"/>
      <c r="B140" s="27" t="s">
        <v>356</v>
      </c>
      <c r="C140" s="21">
        <f>SUMIFS($M$14:$M128,$Q$14:$Q128,"情報工学基礎に関する科目",$F$14:$F$128,"○")</f>
        <v>15</v>
      </c>
      <c r="D140" s="25" t="s">
        <v>236</v>
      </c>
      <c r="E140" s="25">
        <v>4</v>
      </c>
      <c r="F140" s="26" t="s">
        <v>237</v>
      </c>
    </row>
    <row r="141" spans="1:17" s="19" customFormat="1" x14ac:dyDescent="0.15">
      <c r="A141" s="8"/>
      <c r="B141" s="27" t="s">
        <v>357</v>
      </c>
      <c r="C141" s="21">
        <f>SUMIFS($M$14:$M128,$Q$14:$Q128,"計算機システムに関する科目",$F$14:$F$128,"○")</f>
        <v>29</v>
      </c>
      <c r="D141" s="25" t="s">
        <v>236</v>
      </c>
      <c r="E141" s="25">
        <v>4</v>
      </c>
      <c r="F141" s="26" t="s">
        <v>237</v>
      </c>
    </row>
    <row r="142" spans="1:17" s="19" customFormat="1" x14ac:dyDescent="0.15">
      <c r="A142" s="8"/>
      <c r="B142" s="27" t="s">
        <v>358</v>
      </c>
      <c r="C142" s="21">
        <f>SUMIFS($M$14:$M128,$Q$14:$Q128,"情報処理に関する科目",$F$14:$F$128,"○")</f>
        <v>14</v>
      </c>
      <c r="D142" s="25" t="s">
        <v>236</v>
      </c>
      <c r="E142" s="25">
        <v>4</v>
      </c>
      <c r="F142" s="26" t="s">
        <v>237</v>
      </c>
    </row>
    <row r="143" spans="1:17" s="19" customFormat="1" x14ac:dyDescent="0.15">
      <c r="A143" s="8"/>
      <c r="B143" s="24" t="s">
        <v>240</v>
      </c>
      <c r="C143" s="21">
        <f>SUMIFS($M$14:$M128,$P$14:$P128,"B",$F$14:$F$128,"○")</f>
        <v>41</v>
      </c>
      <c r="D143" s="25" t="s">
        <v>236</v>
      </c>
      <c r="E143" s="25">
        <v>6</v>
      </c>
      <c r="F143" s="26" t="s">
        <v>237</v>
      </c>
    </row>
    <row r="144" spans="1:17" s="19" customFormat="1" x14ac:dyDescent="0.15">
      <c r="A144" s="8"/>
      <c r="B144" s="28" t="s">
        <v>122</v>
      </c>
      <c r="C144" s="29">
        <f>SUMIFS($M$14:$M128,$P$14:$P128,"関連",$G$14:$G$128,"○")</f>
        <v>35</v>
      </c>
      <c r="D144" s="30" t="s">
        <v>236</v>
      </c>
      <c r="E144" s="30">
        <v>4</v>
      </c>
      <c r="F144" s="26" t="s">
        <v>237</v>
      </c>
    </row>
    <row r="145" spans="1:6" s="19" customFormat="1" x14ac:dyDescent="0.15">
      <c r="A145" s="6"/>
      <c r="B145" s="6"/>
      <c r="C145" s="6"/>
      <c r="D145" s="6"/>
      <c r="E145" s="6"/>
      <c r="F145" s="6"/>
    </row>
  </sheetData>
  <mergeCells count="17">
    <mergeCell ref="B5:C5"/>
    <mergeCell ref="D5:J5"/>
    <mergeCell ref="B6:C6"/>
    <mergeCell ref="D6:J6"/>
    <mergeCell ref="B10:C10"/>
    <mergeCell ref="D10:J10"/>
    <mergeCell ref="B8:C8"/>
    <mergeCell ref="D8:J8"/>
    <mergeCell ref="B12:H12"/>
    <mergeCell ref="I12:L12"/>
    <mergeCell ref="M12:M13"/>
    <mergeCell ref="N12:N13"/>
    <mergeCell ref="B9:C9"/>
    <mergeCell ref="D9:J9"/>
    <mergeCell ref="M11:Q11"/>
    <mergeCell ref="O12:O13"/>
    <mergeCell ref="P12:Q13"/>
  </mergeCells>
  <phoneticPr fontId="1"/>
  <conditionalFormatting sqref="C132:C137">
    <cfRule type="expression" dxfId="3" priority="1">
      <formula>C132&lt;E132</formula>
    </cfRule>
  </conditionalFormatting>
  <pageMargins left="0.98425196850393704" right="0.78740157480314965" top="0.78740157480314965" bottom="0.19685039370078741" header="0.31496062992125984" footer="0.31496062992125984"/>
  <pageSetup paperSize="8" scale="48" orientation="portrait" r:id="rId1"/>
  <rowBreaks count="1" manualBreakCount="1">
    <brk id="9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44"/>
  <sheetViews>
    <sheetView view="pageBreakPreview" topLeftCell="A34" zoomScale="70" zoomScaleNormal="85" zoomScaleSheetLayoutView="70" workbookViewId="0">
      <selection activeCell="M46" sqref="M46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7"/>
      <c r="P2" s="197"/>
      <c r="Q2" s="198"/>
    </row>
    <row r="3" spans="1:17" s="19" customFormat="1" ht="17.25" x14ac:dyDescent="0.15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17" s="19" customFormat="1" x14ac:dyDescent="0.15"/>
    <row r="5" spans="1:17" s="19" customFormat="1" ht="13.5" customHeight="1" x14ac:dyDescent="0.15">
      <c r="B5" s="264" t="s">
        <v>3</v>
      </c>
      <c r="C5" s="265"/>
      <c r="D5" s="243" t="s">
        <v>275</v>
      </c>
      <c r="E5" s="266"/>
      <c r="F5" s="266"/>
      <c r="G5" s="266"/>
      <c r="H5" s="266"/>
      <c r="I5" s="266"/>
      <c r="J5" s="267"/>
      <c r="K5" s="86"/>
    </row>
    <row r="6" spans="1:17" s="19" customFormat="1" ht="14.25" customHeight="1" x14ac:dyDescent="0.15">
      <c r="B6" s="264" t="s">
        <v>5</v>
      </c>
      <c r="C6" s="265"/>
      <c r="D6" s="243" t="s">
        <v>276</v>
      </c>
      <c r="E6" s="266"/>
      <c r="F6" s="266"/>
      <c r="G6" s="266"/>
      <c r="H6" s="266"/>
      <c r="I6" s="266"/>
      <c r="J6" s="267"/>
      <c r="K6" s="86"/>
    </row>
    <row r="7" spans="1:17" s="19" customFormat="1" x14ac:dyDescent="0.15">
      <c r="K7" s="87"/>
    </row>
    <row r="8" spans="1:17" s="19" customFormat="1" ht="13.5" customHeight="1" x14ac:dyDescent="0.15">
      <c r="B8" s="264" t="s">
        <v>7</v>
      </c>
      <c r="C8" s="265"/>
      <c r="D8" s="243" t="s">
        <v>8</v>
      </c>
      <c r="E8" s="266"/>
      <c r="F8" s="266"/>
      <c r="G8" s="266"/>
      <c r="H8" s="266"/>
      <c r="I8" s="266"/>
      <c r="J8" s="267"/>
      <c r="K8" s="86"/>
    </row>
    <row r="9" spans="1:17" s="19" customFormat="1" x14ac:dyDescent="0.15">
      <c r="B9" s="264" t="s">
        <v>9</v>
      </c>
      <c r="C9" s="265"/>
      <c r="D9" s="243" t="s">
        <v>241</v>
      </c>
      <c r="E9" s="266"/>
      <c r="F9" s="266"/>
      <c r="G9" s="266"/>
      <c r="H9" s="266"/>
      <c r="I9" s="266"/>
      <c r="J9" s="267"/>
      <c r="K9" s="86"/>
    </row>
    <row r="10" spans="1:17" s="19" customFormat="1" x14ac:dyDescent="0.15">
      <c r="B10" s="264" t="s">
        <v>11</v>
      </c>
      <c r="C10" s="265"/>
      <c r="D10" s="246">
        <v>4</v>
      </c>
      <c r="E10" s="247"/>
      <c r="F10" s="247"/>
      <c r="G10" s="247"/>
      <c r="H10" s="247"/>
      <c r="I10" s="247"/>
      <c r="J10" s="248"/>
      <c r="K10" s="86"/>
    </row>
    <row r="11" spans="1:17" s="19" customFormat="1" x14ac:dyDescent="0.15">
      <c r="M11" s="249" t="s">
        <v>12</v>
      </c>
      <c r="N11" s="268"/>
      <c r="O11" s="268"/>
      <c r="P11" s="268"/>
      <c r="Q11" s="268"/>
    </row>
    <row r="12" spans="1:17" s="19" customFormat="1" ht="13.5" customHeight="1" x14ac:dyDescent="0.15">
      <c r="B12" s="250" t="s">
        <v>13</v>
      </c>
      <c r="C12" s="259"/>
      <c r="D12" s="259"/>
      <c r="E12" s="259"/>
      <c r="F12" s="259"/>
      <c r="G12" s="259"/>
      <c r="H12" s="259"/>
      <c r="I12" s="253" t="s">
        <v>14</v>
      </c>
      <c r="J12" s="251"/>
      <c r="K12" s="259"/>
      <c r="L12" s="260"/>
      <c r="M12" s="261" t="s">
        <v>15</v>
      </c>
      <c r="N12" s="250" t="s">
        <v>16</v>
      </c>
      <c r="O12" s="257" t="s">
        <v>17</v>
      </c>
      <c r="P12" s="237" t="s">
        <v>18</v>
      </c>
      <c r="Q12" s="238"/>
    </row>
    <row r="13" spans="1:17" s="19" customFormat="1" x14ac:dyDescent="0.15">
      <c r="B13" s="223" t="s">
        <v>19</v>
      </c>
      <c r="C13" s="223" t="s">
        <v>20</v>
      </c>
      <c r="D13" s="223" t="s">
        <v>21</v>
      </c>
      <c r="E13" s="223" t="s">
        <v>22</v>
      </c>
      <c r="F13" s="223" t="s">
        <v>23</v>
      </c>
      <c r="G13" s="221" t="s">
        <v>24</v>
      </c>
      <c r="H13" s="221" t="s">
        <v>25</v>
      </c>
      <c r="I13" s="88" t="s">
        <v>26</v>
      </c>
      <c r="J13" s="89" t="s">
        <v>27</v>
      </c>
      <c r="K13" s="223" t="s">
        <v>28</v>
      </c>
      <c r="L13" s="223" t="s">
        <v>29</v>
      </c>
      <c r="M13" s="262"/>
      <c r="N13" s="263"/>
      <c r="O13" s="269"/>
      <c r="P13" s="239"/>
      <c r="Q13" s="240"/>
    </row>
    <row r="14" spans="1:17" s="20" customFormat="1" ht="18" customHeight="1" x14ac:dyDescent="0.15">
      <c r="B14" s="90" t="s">
        <v>30</v>
      </c>
      <c r="C14" s="10"/>
      <c r="D14" s="10"/>
      <c r="E14" s="10"/>
      <c r="F14" s="10" t="s">
        <v>57</v>
      </c>
      <c r="G14" s="36"/>
      <c r="H14" s="36"/>
      <c r="I14" s="37" t="s">
        <v>151</v>
      </c>
      <c r="J14" s="75"/>
      <c r="K14" s="121" t="s">
        <v>359</v>
      </c>
      <c r="L14" s="122" t="s">
        <v>34</v>
      </c>
      <c r="M14" s="21">
        <v>1</v>
      </c>
      <c r="N14" s="120" t="s">
        <v>39</v>
      </c>
      <c r="O14" s="41">
        <v>264</v>
      </c>
      <c r="P14" s="136" t="s">
        <v>40</v>
      </c>
      <c r="Q14" s="135" t="s">
        <v>360</v>
      </c>
    </row>
    <row r="15" spans="1:17" s="20" customFormat="1" ht="18" customHeight="1" x14ac:dyDescent="0.15">
      <c r="B15" s="91"/>
      <c r="C15" s="10"/>
      <c r="D15" s="10"/>
      <c r="E15" s="10"/>
      <c r="F15" s="10" t="s">
        <v>57</v>
      </c>
      <c r="G15" s="36"/>
      <c r="H15" s="36"/>
      <c r="I15" s="37" t="s">
        <v>44</v>
      </c>
      <c r="J15" s="75"/>
      <c r="K15" s="119" t="s">
        <v>361</v>
      </c>
      <c r="L15" s="21" t="s">
        <v>34</v>
      </c>
      <c r="M15" s="21">
        <v>2</v>
      </c>
      <c r="N15" s="120" t="s">
        <v>39</v>
      </c>
      <c r="O15" s="41">
        <v>266</v>
      </c>
      <c r="P15" s="136" t="s">
        <v>40</v>
      </c>
      <c r="Q15" s="135" t="s">
        <v>360</v>
      </c>
    </row>
    <row r="16" spans="1:17" s="20" customFormat="1" ht="18" customHeight="1" x14ac:dyDescent="0.15">
      <c r="B16" s="91"/>
      <c r="C16" s="10"/>
      <c r="D16" s="10"/>
      <c r="E16" s="10"/>
      <c r="F16" s="10" t="s">
        <v>57</v>
      </c>
      <c r="G16" s="36"/>
      <c r="H16" s="36"/>
      <c r="I16" s="37" t="s">
        <v>151</v>
      </c>
      <c r="J16" s="75"/>
      <c r="K16" s="121" t="s">
        <v>283</v>
      </c>
      <c r="L16" s="122" t="s">
        <v>34</v>
      </c>
      <c r="M16" s="21">
        <v>2</v>
      </c>
      <c r="N16" s="120" t="s">
        <v>39</v>
      </c>
      <c r="O16" s="41">
        <v>268</v>
      </c>
      <c r="P16" s="136" t="s">
        <v>40</v>
      </c>
      <c r="Q16" s="135" t="s">
        <v>362</v>
      </c>
    </row>
    <row r="17" spans="2:17" s="20" customFormat="1" ht="18" customHeight="1" x14ac:dyDescent="0.15">
      <c r="B17" s="91"/>
      <c r="C17" s="10"/>
      <c r="D17" s="10"/>
      <c r="E17" s="10"/>
      <c r="F17" s="10" t="s">
        <v>57</v>
      </c>
      <c r="G17" s="36"/>
      <c r="H17" s="36"/>
      <c r="I17" s="37" t="s">
        <v>151</v>
      </c>
      <c r="J17" s="75"/>
      <c r="K17" s="121" t="s">
        <v>284</v>
      </c>
      <c r="L17" s="122" t="s">
        <v>34</v>
      </c>
      <c r="M17" s="21">
        <v>2</v>
      </c>
      <c r="N17" s="120" t="s">
        <v>39</v>
      </c>
      <c r="O17" s="41">
        <v>270</v>
      </c>
      <c r="P17" s="136" t="s">
        <v>40</v>
      </c>
      <c r="Q17" s="135" t="s">
        <v>362</v>
      </c>
    </row>
    <row r="18" spans="2:17" s="20" customFormat="1" ht="18" customHeight="1" x14ac:dyDescent="0.15">
      <c r="B18" s="91"/>
      <c r="C18" s="10"/>
      <c r="D18" s="10"/>
      <c r="E18" s="10"/>
      <c r="F18" s="10" t="s">
        <v>57</v>
      </c>
      <c r="G18" s="36"/>
      <c r="H18" s="36"/>
      <c r="I18" s="37" t="s">
        <v>151</v>
      </c>
      <c r="J18" s="75"/>
      <c r="K18" s="121" t="s">
        <v>286</v>
      </c>
      <c r="L18" s="122" t="s">
        <v>34</v>
      </c>
      <c r="M18" s="21">
        <v>1</v>
      </c>
      <c r="N18" s="120" t="s">
        <v>39</v>
      </c>
      <c r="O18" s="41">
        <v>272</v>
      </c>
      <c r="P18" s="136" t="s">
        <v>40</v>
      </c>
      <c r="Q18" s="135" t="s">
        <v>362</v>
      </c>
    </row>
    <row r="19" spans="2:17" s="20" customFormat="1" ht="18" customHeight="1" x14ac:dyDescent="0.15">
      <c r="B19" s="91"/>
      <c r="C19" s="10"/>
      <c r="D19" s="10"/>
      <c r="E19" s="10"/>
      <c r="F19" s="10" t="s">
        <v>57</v>
      </c>
      <c r="G19" s="36"/>
      <c r="H19" s="36"/>
      <c r="I19" s="37" t="s">
        <v>44</v>
      </c>
      <c r="J19" s="75"/>
      <c r="K19" s="119" t="s">
        <v>288</v>
      </c>
      <c r="L19" s="21" t="s">
        <v>34</v>
      </c>
      <c r="M19" s="21">
        <v>2</v>
      </c>
      <c r="N19" s="120" t="s">
        <v>46</v>
      </c>
      <c r="O19" s="41">
        <v>278</v>
      </c>
      <c r="P19" s="136" t="s">
        <v>40</v>
      </c>
      <c r="Q19" s="135" t="s">
        <v>360</v>
      </c>
    </row>
    <row r="20" spans="2:17" s="20" customFormat="1" ht="18" customHeight="1" x14ac:dyDescent="0.15">
      <c r="B20" s="91"/>
      <c r="C20" s="10"/>
      <c r="D20" s="10"/>
      <c r="E20" s="10"/>
      <c r="F20" s="68" t="s">
        <v>57</v>
      </c>
      <c r="G20" s="36"/>
      <c r="H20" s="36"/>
      <c r="I20" s="37" t="s">
        <v>44</v>
      </c>
      <c r="J20" s="75"/>
      <c r="K20" s="119" t="s">
        <v>363</v>
      </c>
      <c r="L20" s="21" t="s">
        <v>34</v>
      </c>
      <c r="M20" s="21">
        <v>2</v>
      </c>
      <c r="N20" s="120" t="s">
        <v>46</v>
      </c>
      <c r="O20" s="41">
        <v>280</v>
      </c>
      <c r="P20" s="136" t="s">
        <v>40</v>
      </c>
      <c r="Q20" s="135" t="s">
        <v>364</v>
      </c>
    </row>
    <row r="21" spans="2:17" s="20" customFormat="1" ht="18" customHeight="1" x14ac:dyDescent="0.15">
      <c r="B21" s="91"/>
      <c r="C21" s="10"/>
      <c r="D21" s="10"/>
      <c r="E21" s="10"/>
      <c r="F21" s="10" t="s">
        <v>57</v>
      </c>
      <c r="G21" s="36"/>
      <c r="H21" s="36"/>
      <c r="I21" s="37" t="s">
        <v>44</v>
      </c>
      <c r="J21" s="75"/>
      <c r="K21" s="119" t="s">
        <v>290</v>
      </c>
      <c r="L21" s="21" t="s">
        <v>34</v>
      </c>
      <c r="M21" s="21">
        <v>2</v>
      </c>
      <c r="N21" s="120" t="s">
        <v>46</v>
      </c>
      <c r="O21" s="41">
        <v>282</v>
      </c>
      <c r="P21" s="136" t="s">
        <v>40</v>
      </c>
      <c r="Q21" s="135" t="s">
        <v>364</v>
      </c>
    </row>
    <row r="22" spans="2:17" s="20" customFormat="1" ht="18" customHeight="1" x14ac:dyDescent="0.15">
      <c r="B22" s="91"/>
      <c r="C22" s="10"/>
      <c r="D22" s="10"/>
      <c r="E22" s="10"/>
      <c r="F22" s="10" t="s">
        <v>57</v>
      </c>
      <c r="G22" s="36"/>
      <c r="H22" s="36"/>
      <c r="I22" s="37" t="s">
        <v>151</v>
      </c>
      <c r="J22" s="75"/>
      <c r="K22" s="119" t="s">
        <v>291</v>
      </c>
      <c r="L22" s="122" t="s">
        <v>34</v>
      </c>
      <c r="M22" s="21">
        <v>4</v>
      </c>
      <c r="N22" s="120" t="s">
        <v>46</v>
      </c>
      <c r="O22" s="41">
        <v>284</v>
      </c>
      <c r="P22" s="136" t="s">
        <v>36</v>
      </c>
      <c r="Q22" s="135" t="s">
        <v>269</v>
      </c>
    </row>
    <row r="23" spans="2:17" s="20" customFormat="1" ht="18" customHeight="1" x14ac:dyDescent="0.15">
      <c r="B23" s="91"/>
      <c r="C23" s="10"/>
      <c r="D23" s="10"/>
      <c r="E23" s="10"/>
      <c r="F23" s="10" t="s">
        <v>57</v>
      </c>
      <c r="G23" s="36"/>
      <c r="H23" s="36"/>
      <c r="I23" s="37" t="s">
        <v>151</v>
      </c>
      <c r="J23" s="75"/>
      <c r="K23" s="121" t="s">
        <v>365</v>
      </c>
      <c r="L23" s="122" t="s">
        <v>34</v>
      </c>
      <c r="M23" s="21">
        <v>1</v>
      </c>
      <c r="N23" s="120" t="s">
        <v>46</v>
      </c>
      <c r="O23" s="41">
        <v>285</v>
      </c>
      <c r="P23" s="136" t="s">
        <v>40</v>
      </c>
      <c r="Q23" s="135" t="s">
        <v>362</v>
      </c>
    </row>
    <row r="24" spans="2:17" s="20" customFormat="1" ht="18" customHeight="1" x14ac:dyDescent="0.15">
      <c r="B24" s="91"/>
      <c r="C24" s="10"/>
      <c r="D24" s="10"/>
      <c r="E24" s="10"/>
      <c r="F24" s="10" t="s">
        <v>57</v>
      </c>
      <c r="G24" s="36"/>
      <c r="H24" s="36"/>
      <c r="I24" s="37" t="s">
        <v>151</v>
      </c>
      <c r="J24" s="75"/>
      <c r="K24" s="121" t="s">
        <v>294</v>
      </c>
      <c r="L24" s="122" t="s">
        <v>34</v>
      </c>
      <c r="M24" s="21">
        <v>2</v>
      </c>
      <c r="N24" s="120" t="s">
        <v>46</v>
      </c>
      <c r="O24" s="41">
        <v>286</v>
      </c>
      <c r="P24" s="136" t="s">
        <v>40</v>
      </c>
      <c r="Q24" s="135" t="s">
        <v>362</v>
      </c>
    </row>
    <row r="25" spans="2:17" s="20" customFormat="1" ht="18" customHeight="1" x14ac:dyDescent="0.15">
      <c r="B25" s="91"/>
      <c r="C25" s="10"/>
      <c r="D25" s="10"/>
      <c r="E25" s="10"/>
      <c r="F25" s="10" t="s">
        <v>57</v>
      </c>
      <c r="G25" s="36"/>
      <c r="H25" s="36"/>
      <c r="I25" s="37" t="s">
        <v>151</v>
      </c>
      <c r="J25" s="75"/>
      <c r="K25" s="121" t="s">
        <v>295</v>
      </c>
      <c r="L25" s="122" t="s">
        <v>34</v>
      </c>
      <c r="M25" s="21">
        <v>1</v>
      </c>
      <c r="N25" s="120" t="s">
        <v>46</v>
      </c>
      <c r="O25" s="41">
        <v>288</v>
      </c>
      <c r="P25" s="136" t="s">
        <v>40</v>
      </c>
      <c r="Q25" s="135" t="s">
        <v>362</v>
      </c>
    </row>
    <row r="26" spans="2:17" s="20" customFormat="1" ht="18" customHeight="1" x14ac:dyDescent="0.15">
      <c r="B26" s="91"/>
      <c r="C26" s="10"/>
      <c r="D26" s="10"/>
      <c r="E26" s="10"/>
      <c r="F26" s="10" t="s">
        <v>57</v>
      </c>
      <c r="G26" s="36"/>
      <c r="H26" s="36"/>
      <c r="I26" s="37" t="s">
        <v>151</v>
      </c>
      <c r="J26" s="75"/>
      <c r="K26" s="121" t="s">
        <v>296</v>
      </c>
      <c r="L26" s="122" t="s">
        <v>34</v>
      </c>
      <c r="M26" s="21">
        <v>2</v>
      </c>
      <c r="N26" s="120" t="s">
        <v>141</v>
      </c>
      <c r="O26" s="41">
        <v>292</v>
      </c>
      <c r="P26" s="136" t="s">
        <v>40</v>
      </c>
      <c r="Q26" s="135" t="s">
        <v>362</v>
      </c>
    </row>
    <row r="27" spans="2:17" s="20" customFormat="1" ht="18" customHeight="1" x14ac:dyDescent="0.15">
      <c r="B27" s="92"/>
      <c r="C27" s="10"/>
      <c r="D27" s="10"/>
      <c r="E27" s="10"/>
      <c r="F27" s="68" t="s">
        <v>57</v>
      </c>
      <c r="G27" s="36"/>
      <c r="H27" s="36"/>
      <c r="I27" s="37" t="s">
        <v>44</v>
      </c>
      <c r="J27" s="75"/>
      <c r="K27" s="119" t="s">
        <v>366</v>
      </c>
      <c r="L27" s="21" t="s">
        <v>59</v>
      </c>
      <c r="M27" s="21">
        <v>2</v>
      </c>
      <c r="N27" s="120" t="s">
        <v>60</v>
      </c>
      <c r="O27" s="41">
        <v>294</v>
      </c>
      <c r="P27" s="136" t="s">
        <v>40</v>
      </c>
      <c r="Q27" s="135" t="s">
        <v>360</v>
      </c>
    </row>
    <row r="28" spans="2:17" s="20" customFormat="1" ht="18" customHeight="1" x14ac:dyDescent="0.15">
      <c r="B28" s="91"/>
      <c r="C28" s="10"/>
      <c r="D28" s="10"/>
      <c r="E28" s="10"/>
      <c r="F28" s="10" t="s">
        <v>57</v>
      </c>
      <c r="G28" s="36"/>
      <c r="H28" s="36"/>
      <c r="I28" s="37" t="s">
        <v>151</v>
      </c>
      <c r="J28" s="75"/>
      <c r="K28" s="121" t="s">
        <v>298</v>
      </c>
      <c r="L28" s="122" t="s">
        <v>34</v>
      </c>
      <c r="M28" s="21">
        <v>2</v>
      </c>
      <c r="N28" s="120" t="s">
        <v>141</v>
      </c>
      <c r="O28" s="41">
        <v>297</v>
      </c>
      <c r="P28" s="136" t="s">
        <v>40</v>
      </c>
      <c r="Q28" s="135" t="s">
        <v>362</v>
      </c>
    </row>
    <row r="29" spans="2:17" s="20" customFormat="1" ht="18" customHeight="1" x14ac:dyDescent="0.15">
      <c r="B29" s="91"/>
      <c r="C29" s="10"/>
      <c r="D29" s="10"/>
      <c r="E29" s="10"/>
      <c r="F29" s="10" t="s">
        <v>57</v>
      </c>
      <c r="G29" s="36"/>
      <c r="H29" s="36"/>
      <c r="I29" s="37" t="s">
        <v>151</v>
      </c>
      <c r="J29" s="75"/>
      <c r="K29" s="121" t="s">
        <v>299</v>
      </c>
      <c r="L29" s="122" t="s">
        <v>34</v>
      </c>
      <c r="M29" s="21">
        <v>1</v>
      </c>
      <c r="N29" s="120" t="s">
        <v>141</v>
      </c>
      <c r="O29" s="41">
        <v>299</v>
      </c>
      <c r="P29" s="136" t="s">
        <v>40</v>
      </c>
      <c r="Q29" s="135" t="s">
        <v>364</v>
      </c>
    </row>
    <row r="30" spans="2:17" s="20" customFormat="1" ht="18" customHeight="1" x14ac:dyDescent="0.15">
      <c r="B30" s="91"/>
      <c r="C30" s="10"/>
      <c r="D30" s="10"/>
      <c r="E30" s="10"/>
      <c r="F30" s="10" t="s">
        <v>57</v>
      </c>
      <c r="G30" s="36"/>
      <c r="H30" s="36"/>
      <c r="I30" s="37" t="s">
        <v>151</v>
      </c>
      <c r="J30" s="75"/>
      <c r="K30" s="121" t="s">
        <v>300</v>
      </c>
      <c r="L30" s="122" t="s">
        <v>34</v>
      </c>
      <c r="M30" s="21">
        <v>1</v>
      </c>
      <c r="N30" s="120" t="s">
        <v>141</v>
      </c>
      <c r="O30" s="41">
        <v>300</v>
      </c>
      <c r="P30" s="136" t="s">
        <v>40</v>
      </c>
      <c r="Q30" s="135" t="s">
        <v>362</v>
      </c>
    </row>
    <row r="31" spans="2:17" s="20" customFormat="1" ht="18" customHeight="1" x14ac:dyDescent="0.15">
      <c r="B31" s="91"/>
      <c r="C31" s="10"/>
      <c r="D31" s="10"/>
      <c r="E31" s="10"/>
      <c r="F31" s="68" t="s">
        <v>57</v>
      </c>
      <c r="G31" s="36"/>
      <c r="H31" s="36"/>
      <c r="I31" s="37" t="s">
        <v>151</v>
      </c>
      <c r="J31" s="75"/>
      <c r="K31" s="121" t="s">
        <v>301</v>
      </c>
      <c r="L31" s="122" t="s">
        <v>34</v>
      </c>
      <c r="M31" s="21">
        <v>2</v>
      </c>
      <c r="N31" s="120" t="s">
        <v>141</v>
      </c>
      <c r="O31" s="41">
        <v>301</v>
      </c>
      <c r="P31" s="136" t="s">
        <v>40</v>
      </c>
      <c r="Q31" s="135" t="s">
        <v>362</v>
      </c>
    </row>
    <row r="32" spans="2:17" s="20" customFormat="1" ht="18" customHeight="1" x14ac:dyDescent="0.15">
      <c r="B32" s="91"/>
      <c r="C32" s="10"/>
      <c r="D32" s="10"/>
      <c r="E32" s="10"/>
      <c r="F32" s="10" t="s">
        <v>57</v>
      </c>
      <c r="G32" s="36"/>
      <c r="H32" s="36"/>
      <c r="I32" s="37" t="s">
        <v>302</v>
      </c>
      <c r="J32" s="75"/>
      <c r="K32" s="121" t="s">
        <v>303</v>
      </c>
      <c r="L32" s="122" t="s">
        <v>34</v>
      </c>
      <c r="M32" s="21">
        <v>2</v>
      </c>
      <c r="N32" s="120" t="s">
        <v>141</v>
      </c>
      <c r="O32" s="41">
        <v>303</v>
      </c>
      <c r="P32" s="136" t="s">
        <v>40</v>
      </c>
      <c r="Q32" s="135" t="s">
        <v>362</v>
      </c>
    </row>
    <row r="33" spans="2:17" s="20" customFormat="1" ht="18" customHeight="1" x14ac:dyDescent="0.15">
      <c r="B33" s="91"/>
      <c r="C33" s="10"/>
      <c r="D33" s="10"/>
      <c r="E33" s="10"/>
      <c r="F33" s="10" t="s">
        <v>57</v>
      </c>
      <c r="G33" s="36"/>
      <c r="H33" s="36"/>
      <c r="I33" s="37" t="s">
        <v>151</v>
      </c>
      <c r="J33" s="75"/>
      <c r="K33" s="121" t="s">
        <v>304</v>
      </c>
      <c r="L33" s="122" t="s">
        <v>34</v>
      </c>
      <c r="M33" s="21">
        <v>2</v>
      </c>
      <c r="N33" s="120" t="s">
        <v>141</v>
      </c>
      <c r="O33" s="41">
        <v>305</v>
      </c>
      <c r="P33" s="136" t="s">
        <v>40</v>
      </c>
      <c r="Q33" s="135" t="s">
        <v>362</v>
      </c>
    </row>
    <row r="34" spans="2:17" s="20" customFormat="1" ht="18" customHeight="1" x14ac:dyDescent="0.15">
      <c r="B34" s="91"/>
      <c r="C34" s="68"/>
      <c r="D34" s="73"/>
      <c r="E34" s="73"/>
      <c r="F34" s="68" t="s">
        <v>57</v>
      </c>
      <c r="G34" s="36"/>
      <c r="H34" s="36"/>
      <c r="I34" s="37" t="s">
        <v>151</v>
      </c>
      <c r="J34" s="75"/>
      <c r="K34" s="44" t="s">
        <v>305</v>
      </c>
      <c r="L34" s="39" t="s">
        <v>34</v>
      </c>
      <c r="M34" s="10">
        <v>4</v>
      </c>
      <c r="N34" s="40" t="s">
        <v>141</v>
      </c>
      <c r="O34" s="41">
        <v>307</v>
      </c>
      <c r="P34" s="136" t="s">
        <v>36</v>
      </c>
      <c r="Q34" s="135" t="s">
        <v>269</v>
      </c>
    </row>
    <row r="35" spans="2:17" s="20" customFormat="1" ht="18" customHeight="1" x14ac:dyDescent="0.15">
      <c r="B35" s="91"/>
      <c r="C35" s="68"/>
      <c r="D35" s="73"/>
      <c r="E35" s="73"/>
      <c r="F35" s="68" t="s">
        <v>57</v>
      </c>
      <c r="G35" s="75"/>
      <c r="H35" s="97"/>
      <c r="I35" s="37" t="s">
        <v>151</v>
      </c>
      <c r="J35" s="73"/>
      <c r="K35" s="137" t="s">
        <v>306</v>
      </c>
      <c r="L35" s="138" t="s">
        <v>34</v>
      </c>
      <c r="M35" s="139">
        <v>1</v>
      </c>
      <c r="N35" s="140" t="s">
        <v>141</v>
      </c>
      <c r="O35" s="51">
        <v>309</v>
      </c>
      <c r="P35" s="141" t="s">
        <v>40</v>
      </c>
      <c r="Q35" s="133" t="s">
        <v>362</v>
      </c>
    </row>
    <row r="36" spans="2:17" s="20" customFormat="1" ht="18" customHeight="1" x14ac:dyDescent="0.15">
      <c r="B36" s="91"/>
      <c r="C36" s="68"/>
      <c r="D36" s="73"/>
      <c r="E36" s="73"/>
      <c r="F36" s="68" t="s">
        <v>57</v>
      </c>
      <c r="G36" s="36"/>
      <c r="H36" s="36"/>
      <c r="I36" s="37" t="s">
        <v>151</v>
      </c>
      <c r="J36" s="75"/>
      <c r="K36" s="44" t="s">
        <v>307</v>
      </c>
      <c r="L36" s="39" t="s">
        <v>34</v>
      </c>
      <c r="M36" s="10">
        <v>1</v>
      </c>
      <c r="N36" s="40" t="s">
        <v>141</v>
      </c>
      <c r="O36" s="41">
        <v>311</v>
      </c>
      <c r="P36" s="136" t="s">
        <v>36</v>
      </c>
      <c r="Q36" s="135" t="s">
        <v>269</v>
      </c>
    </row>
    <row r="37" spans="2:17" s="20" customFormat="1" ht="18" customHeight="1" x14ac:dyDescent="0.15">
      <c r="B37" s="91"/>
      <c r="C37" s="68"/>
      <c r="D37" s="73"/>
      <c r="E37" s="73"/>
      <c r="F37" s="68" t="s">
        <v>57</v>
      </c>
      <c r="G37" s="36"/>
      <c r="H37" s="36"/>
      <c r="I37" s="37" t="s">
        <v>151</v>
      </c>
      <c r="J37" s="75"/>
      <c r="K37" s="44" t="s">
        <v>74</v>
      </c>
      <c r="L37" s="39" t="s">
        <v>34</v>
      </c>
      <c r="M37" s="10">
        <v>1</v>
      </c>
      <c r="N37" s="40" t="s">
        <v>141</v>
      </c>
      <c r="O37" s="41">
        <v>312</v>
      </c>
      <c r="P37" s="136" t="s">
        <v>36</v>
      </c>
      <c r="Q37" s="135" t="s">
        <v>269</v>
      </c>
    </row>
    <row r="38" spans="2:17" s="20" customFormat="1" ht="18" customHeight="1" x14ac:dyDescent="0.15">
      <c r="B38" s="91"/>
      <c r="C38" s="68"/>
      <c r="D38" s="73"/>
      <c r="E38" s="73"/>
      <c r="F38" s="75" t="s">
        <v>57</v>
      </c>
      <c r="G38" s="10"/>
      <c r="H38" s="142"/>
      <c r="I38" s="98" t="s">
        <v>151</v>
      </c>
      <c r="J38" s="73"/>
      <c r="K38" s="70" t="s">
        <v>345</v>
      </c>
      <c r="L38" s="54" t="s">
        <v>90</v>
      </c>
      <c r="M38" s="73">
        <v>1</v>
      </c>
      <c r="N38" s="96" t="s">
        <v>141</v>
      </c>
      <c r="O38" s="51">
        <v>313</v>
      </c>
      <c r="P38" s="141" t="s">
        <v>36</v>
      </c>
      <c r="Q38" s="133" t="s">
        <v>269</v>
      </c>
    </row>
    <row r="39" spans="2:17" s="20" customFormat="1" ht="18" customHeight="1" x14ac:dyDescent="0.15">
      <c r="B39" s="91"/>
      <c r="C39" s="68"/>
      <c r="D39" s="73"/>
      <c r="E39" s="73"/>
      <c r="F39" s="75" t="s">
        <v>57</v>
      </c>
      <c r="G39" s="10"/>
      <c r="H39" s="143"/>
      <c r="I39" s="98" t="s">
        <v>151</v>
      </c>
      <c r="J39" s="73"/>
      <c r="K39" s="70" t="s">
        <v>346</v>
      </c>
      <c r="L39" s="54" t="s">
        <v>90</v>
      </c>
      <c r="M39" s="73">
        <v>2</v>
      </c>
      <c r="N39" s="96" t="s">
        <v>141</v>
      </c>
      <c r="O39" s="51">
        <v>314</v>
      </c>
      <c r="P39" s="141" t="s">
        <v>36</v>
      </c>
      <c r="Q39" s="133" t="s">
        <v>269</v>
      </c>
    </row>
    <row r="40" spans="2:17" s="20" customFormat="1" ht="18" customHeight="1" x14ac:dyDescent="0.15">
      <c r="B40" s="91"/>
      <c r="C40" s="68"/>
      <c r="D40" s="73"/>
      <c r="E40" s="73"/>
      <c r="F40" s="75" t="s">
        <v>57</v>
      </c>
      <c r="G40" s="10"/>
      <c r="H40" s="143"/>
      <c r="I40" s="98" t="s">
        <v>151</v>
      </c>
      <c r="J40" s="73"/>
      <c r="K40" s="70" t="s">
        <v>308</v>
      </c>
      <c r="L40" s="54" t="s">
        <v>34</v>
      </c>
      <c r="M40" s="73">
        <v>10</v>
      </c>
      <c r="N40" s="96" t="s">
        <v>80</v>
      </c>
      <c r="O40" s="51">
        <v>315</v>
      </c>
      <c r="P40" s="141" t="s">
        <v>36</v>
      </c>
      <c r="Q40" s="133" t="s">
        <v>269</v>
      </c>
    </row>
    <row r="41" spans="2:17" s="20" customFormat="1" ht="18" customHeight="1" x14ac:dyDescent="0.15">
      <c r="B41" s="91"/>
      <c r="C41" s="68"/>
      <c r="D41" s="73"/>
      <c r="E41" s="73"/>
      <c r="F41" s="75" t="s">
        <v>57</v>
      </c>
      <c r="G41" s="10"/>
      <c r="H41" s="143"/>
      <c r="I41" s="98" t="s">
        <v>151</v>
      </c>
      <c r="J41" s="73"/>
      <c r="K41" s="144" t="s">
        <v>309</v>
      </c>
      <c r="L41" s="138" t="s">
        <v>34</v>
      </c>
      <c r="M41" s="139">
        <v>1</v>
      </c>
      <c r="N41" s="140" t="s">
        <v>80</v>
      </c>
      <c r="O41" s="51">
        <v>317</v>
      </c>
      <c r="P41" s="141" t="s">
        <v>40</v>
      </c>
      <c r="Q41" s="133" t="s">
        <v>362</v>
      </c>
    </row>
    <row r="42" spans="2:17" s="20" customFormat="1" ht="18" customHeight="1" x14ac:dyDescent="0.15">
      <c r="B42" s="91"/>
      <c r="C42" s="68"/>
      <c r="D42" s="73"/>
      <c r="E42" s="73"/>
      <c r="F42" s="75" t="s">
        <v>57</v>
      </c>
      <c r="G42" s="10"/>
      <c r="H42" s="143"/>
      <c r="I42" s="98" t="s">
        <v>151</v>
      </c>
      <c r="J42" s="73"/>
      <c r="K42" s="137" t="s">
        <v>312</v>
      </c>
      <c r="L42" s="138" t="s">
        <v>34</v>
      </c>
      <c r="M42" s="139">
        <v>1</v>
      </c>
      <c r="N42" s="140" t="s">
        <v>80</v>
      </c>
      <c r="O42" s="51">
        <v>319</v>
      </c>
      <c r="P42" s="141" t="s">
        <v>40</v>
      </c>
      <c r="Q42" s="133" t="s">
        <v>362</v>
      </c>
    </row>
    <row r="43" spans="2:17" s="20" customFormat="1" ht="18" customHeight="1" x14ac:dyDescent="0.15">
      <c r="B43" s="91"/>
      <c r="C43" s="68"/>
      <c r="D43" s="73"/>
      <c r="E43" s="73"/>
      <c r="F43" s="68" t="s">
        <v>57</v>
      </c>
      <c r="G43" s="36"/>
      <c r="H43" s="36"/>
      <c r="I43" s="37" t="s">
        <v>151</v>
      </c>
      <c r="J43" s="75"/>
      <c r="K43" s="121" t="s">
        <v>313</v>
      </c>
      <c r="L43" s="122" t="s">
        <v>34</v>
      </c>
      <c r="M43" s="21">
        <v>2</v>
      </c>
      <c r="N43" s="120" t="s">
        <v>80</v>
      </c>
      <c r="O43" s="41">
        <v>321</v>
      </c>
      <c r="P43" s="136" t="s">
        <v>40</v>
      </c>
      <c r="Q43" s="135" t="s">
        <v>362</v>
      </c>
    </row>
    <row r="44" spans="2:17" s="20" customFormat="1" ht="18" customHeight="1" x14ac:dyDescent="0.15">
      <c r="B44" s="91"/>
      <c r="C44" s="68"/>
      <c r="D44" s="73"/>
      <c r="E44" s="73"/>
      <c r="F44" s="68" t="s">
        <v>57</v>
      </c>
      <c r="G44" s="36"/>
      <c r="H44" s="36"/>
      <c r="I44" s="37" t="s">
        <v>151</v>
      </c>
      <c r="J44" s="75"/>
      <c r="K44" s="44" t="s">
        <v>314</v>
      </c>
      <c r="L44" s="39" t="s">
        <v>34</v>
      </c>
      <c r="M44" s="10">
        <v>1</v>
      </c>
      <c r="N44" s="40" t="s">
        <v>80</v>
      </c>
      <c r="O44" s="41">
        <v>323</v>
      </c>
      <c r="P44" s="136" t="s">
        <v>36</v>
      </c>
      <c r="Q44" s="135" t="s">
        <v>269</v>
      </c>
    </row>
    <row r="45" spans="2:17" s="20" customFormat="1" ht="18" customHeight="1" x14ac:dyDescent="0.15">
      <c r="B45" s="91"/>
      <c r="C45" s="68"/>
      <c r="D45" s="73"/>
      <c r="E45" s="73"/>
      <c r="F45" s="68" t="s">
        <v>57</v>
      </c>
      <c r="G45" s="10"/>
      <c r="H45" s="142"/>
      <c r="I45" s="37" t="s">
        <v>151</v>
      </c>
      <c r="J45" s="75"/>
      <c r="K45" s="44" t="s">
        <v>483</v>
      </c>
      <c r="L45" s="39" t="s">
        <v>90</v>
      </c>
      <c r="M45" s="10">
        <v>2</v>
      </c>
      <c r="N45" s="40" t="s">
        <v>80</v>
      </c>
      <c r="O45" s="41">
        <v>326</v>
      </c>
      <c r="P45" s="136" t="s">
        <v>40</v>
      </c>
      <c r="Q45" s="135" t="s">
        <v>364</v>
      </c>
    </row>
    <row r="46" spans="2:17" s="20" customFormat="1" ht="18" customHeight="1" x14ac:dyDescent="0.15">
      <c r="B46" s="91"/>
      <c r="C46" s="68"/>
      <c r="D46" s="73"/>
      <c r="E46" s="73"/>
      <c r="F46" s="68" t="s">
        <v>57</v>
      </c>
      <c r="G46" s="10"/>
      <c r="H46" s="142"/>
      <c r="I46" s="37" t="s">
        <v>151</v>
      </c>
      <c r="J46" s="75"/>
      <c r="K46" s="44" t="s">
        <v>479</v>
      </c>
      <c r="L46" s="39" t="s">
        <v>90</v>
      </c>
      <c r="M46" s="10">
        <v>1</v>
      </c>
      <c r="N46" s="40" t="s">
        <v>80</v>
      </c>
      <c r="O46" s="41">
        <v>326</v>
      </c>
      <c r="P46" s="136" t="s">
        <v>40</v>
      </c>
      <c r="Q46" s="135" t="s">
        <v>364</v>
      </c>
    </row>
    <row r="47" spans="2:17" s="20" customFormat="1" ht="18" customHeight="1" x14ac:dyDescent="0.15">
      <c r="B47" s="91"/>
      <c r="C47" s="10"/>
      <c r="D47" s="10"/>
      <c r="E47" s="10"/>
      <c r="F47" s="68" t="s">
        <v>57</v>
      </c>
      <c r="G47" s="10"/>
      <c r="H47" s="143"/>
      <c r="I47" s="37" t="s">
        <v>151</v>
      </c>
      <c r="J47" s="73"/>
      <c r="K47" s="70" t="s">
        <v>315</v>
      </c>
      <c r="L47" s="54" t="s">
        <v>90</v>
      </c>
      <c r="M47" s="73">
        <v>2</v>
      </c>
      <c r="N47" s="96" t="s">
        <v>80</v>
      </c>
      <c r="O47" s="51">
        <v>328</v>
      </c>
      <c r="P47" s="141" t="s">
        <v>40</v>
      </c>
      <c r="Q47" s="133" t="s">
        <v>362</v>
      </c>
    </row>
    <row r="48" spans="2:17" s="20" customFormat="1" ht="18" customHeight="1" x14ac:dyDescent="0.15">
      <c r="B48" s="91"/>
      <c r="C48" s="10"/>
      <c r="D48" s="10"/>
      <c r="E48" s="10"/>
      <c r="F48" s="68" t="s">
        <v>57</v>
      </c>
      <c r="G48" s="75"/>
      <c r="H48" s="97"/>
      <c r="I48" s="37" t="s">
        <v>151</v>
      </c>
      <c r="J48" s="73"/>
      <c r="K48" s="70" t="s">
        <v>484</v>
      </c>
      <c r="L48" s="54" t="s">
        <v>34</v>
      </c>
      <c r="M48" s="73">
        <v>2</v>
      </c>
      <c r="N48" s="96" t="s">
        <v>80</v>
      </c>
      <c r="O48" s="51">
        <v>330</v>
      </c>
      <c r="P48" s="141" t="s">
        <v>36</v>
      </c>
      <c r="Q48" s="133" t="s">
        <v>269</v>
      </c>
    </row>
    <row r="49" spans="2:17" s="20" customFormat="1" ht="18" customHeight="1" x14ac:dyDescent="0.15">
      <c r="B49" s="91"/>
      <c r="C49" s="10"/>
      <c r="D49" s="10"/>
      <c r="E49" s="10"/>
      <c r="F49" s="68" t="s">
        <v>57</v>
      </c>
      <c r="G49" s="75"/>
      <c r="H49" s="97"/>
      <c r="I49" s="37" t="s">
        <v>151</v>
      </c>
      <c r="J49" s="73"/>
      <c r="K49" s="70" t="s">
        <v>316</v>
      </c>
      <c r="L49" s="54" t="s">
        <v>90</v>
      </c>
      <c r="M49" s="73">
        <v>2</v>
      </c>
      <c r="N49" s="96" t="s">
        <v>80</v>
      </c>
      <c r="O49" s="51">
        <v>331</v>
      </c>
      <c r="P49" s="141" t="s">
        <v>40</v>
      </c>
      <c r="Q49" s="133" t="s">
        <v>362</v>
      </c>
    </row>
    <row r="50" spans="2:17" s="20" customFormat="1" ht="18" customHeight="1" x14ac:dyDescent="0.15">
      <c r="B50" s="91"/>
      <c r="C50" s="10"/>
      <c r="D50" s="10"/>
      <c r="E50" s="10"/>
      <c r="F50" s="68" t="s">
        <v>57</v>
      </c>
      <c r="G50" s="10"/>
      <c r="H50" s="143"/>
      <c r="I50" s="37" t="s">
        <v>151</v>
      </c>
      <c r="J50" s="73"/>
      <c r="K50" s="70" t="s">
        <v>317</v>
      </c>
      <c r="L50" s="54" t="s">
        <v>90</v>
      </c>
      <c r="M50" s="73">
        <v>1</v>
      </c>
      <c r="N50" s="96" t="s">
        <v>80</v>
      </c>
      <c r="O50" s="51">
        <v>333</v>
      </c>
      <c r="P50" s="141" t="s">
        <v>40</v>
      </c>
      <c r="Q50" s="133" t="s">
        <v>362</v>
      </c>
    </row>
    <row r="51" spans="2:17" s="20" customFormat="1" ht="18" customHeight="1" x14ac:dyDescent="0.15">
      <c r="B51" s="91"/>
      <c r="C51" s="10"/>
      <c r="D51" s="10"/>
      <c r="E51" s="10"/>
      <c r="F51" s="68" t="s">
        <v>57</v>
      </c>
      <c r="G51" s="10"/>
      <c r="H51" s="142"/>
      <c r="I51" s="37" t="s">
        <v>151</v>
      </c>
      <c r="J51" s="73"/>
      <c r="K51" s="70" t="s">
        <v>318</v>
      </c>
      <c r="L51" s="54" t="s">
        <v>90</v>
      </c>
      <c r="M51" s="73">
        <v>2</v>
      </c>
      <c r="N51" s="96" t="s">
        <v>80</v>
      </c>
      <c r="O51" s="51">
        <v>337</v>
      </c>
      <c r="P51" s="141" t="s">
        <v>40</v>
      </c>
      <c r="Q51" s="133" t="s">
        <v>362</v>
      </c>
    </row>
    <row r="52" spans="2:17" s="20" customFormat="1" ht="18" customHeight="1" x14ac:dyDescent="0.15">
      <c r="B52" s="91"/>
      <c r="C52" s="10"/>
      <c r="D52" s="10"/>
      <c r="E52" s="10"/>
      <c r="F52" s="68" t="s">
        <v>57</v>
      </c>
      <c r="G52" s="36"/>
      <c r="H52" s="36"/>
      <c r="I52" s="37" t="s">
        <v>151</v>
      </c>
      <c r="J52" s="75"/>
      <c r="K52" s="44" t="s">
        <v>319</v>
      </c>
      <c r="L52" s="39" t="s">
        <v>90</v>
      </c>
      <c r="M52" s="10">
        <v>2</v>
      </c>
      <c r="N52" s="40" t="s">
        <v>80</v>
      </c>
      <c r="O52" s="41">
        <v>339</v>
      </c>
      <c r="P52" s="136" t="s">
        <v>40</v>
      </c>
      <c r="Q52" s="135" t="s">
        <v>360</v>
      </c>
    </row>
    <row r="53" spans="2:17" s="20" customFormat="1" ht="18" customHeight="1" x14ac:dyDescent="0.15">
      <c r="B53" s="92"/>
      <c r="C53" s="10"/>
      <c r="D53" s="10"/>
      <c r="E53" s="10"/>
      <c r="F53" s="68" t="s">
        <v>57</v>
      </c>
      <c r="G53" s="36"/>
      <c r="H53" s="36"/>
      <c r="I53" s="37" t="s">
        <v>151</v>
      </c>
      <c r="J53" s="75"/>
      <c r="K53" s="44" t="s">
        <v>320</v>
      </c>
      <c r="L53" s="39" t="s">
        <v>90</v>
      </c>
      <c r="M53" s="10">
        <v>2</v>
      </c>
      <c r="N53" s="40" t="s">
        <v>80</v>
      </c>
      <c r="O53" s="41" t="s">
        <v>321</v>
      </c>
      <c r="P53" s="116" t="s">
        <v>40</v>
      </c>
      <c r="Q53" s="135" t="s">
        <v>362</v>
      </c>
    </row>
    <row r="54" spans="2:17" s="20" customFormat="1" ht="18" customHeight="1" x14ac:dyDescent="0.15">
      <c r="B54" s="92"/>
      <c r="C54" s="68" t="s">
        <v>66</v>
      </c>
      <c r="D54" s="73" t="s">
        <v>66</v>
      </c>
      <c r="E54" s="73" t="s">
        <v>66</v>
      </c>
      <c r="F54" s="68" t="s">
        <v>66</v>
      </c>
      <c r="G54" s="36"/>
      <c r="H54" s="36"/>
      <c r="I54" s="37" t="s">
        <v>30</v>
      </c>
      <c r="J54" s="75"/>
      <c r="K54" s="44" t="s">
        <v>96</v>
      </c>
      <c r="L54" s="10" t="s">
        <v>64</v>
      </c>
      <c r="M54" s="10">
        <v>6</v>
      </c>
      <c r="N54" s="40" t="s">
        <v>97</v>
      </c>
      <c r="O54" s="41">
        <v>494</v>
      </c>
      <c r="P54" s="136" t="s">
        <v>36</v>
      </c>
      <c r="Q54" s="135" t="s">
        <v>269</v>
      </c>
    </row>
    <row r="55" spans="2:17" s="20" customFormat="1" ht="18" customHeight="1" x14ac:dyDescent="0.15">
      <c r="B55" s="92"/>
      <c r="C55" s="68" t="s">
        <v>66</v>
      </c>
      <c r="D55" s="73" t="s">
        <v>66</v>
      </c>
      <c r="E55" s="73" t="s">
        <v>66</v>
      </c>
      <c r="F55" s="68" t="s">
        <v>66</v>
      </c>
      <c r="G55" s="36"/>
      <c r="H55" s="36"/>
      <c r="I55" s="37" t="s">
        <v>30</v>
      </c>
      <c r="J55" s="75"/>
      <c r="K55" s="38" t="s">
        <v>322</v>
      </c>
      <c r="L55" s="39" t="s">
        <v>64</v>
      </c>
      <c r="M55" s="10">
        <v>2</v>
      </c>
      <c r="N55" s="40" t="s">
        <v>97</v>
      </c>
      <c r="O55" s="41">
        <v>495</v>
      </c>
      <c r="P55" s="136" t="s">
        <v>36</v>
      </c>
      <c r="Q55" s="135" t="s">
        <v>269</v>
      </c>
    </row>
    <row r="56" spans="2:17" s="20" customFormat="1" ht="18" customHeight="1" x14ac:dyDescent="0.15">
      <c r="B56" s="92"/>
      <c r="C56" s="10" t="s">
        <v>66</v>
      </c>
      <c r="D56" s="10" t="s">
        <v>66</v>
      </c>
      <c r="E56" s="10" t="s">
        <v>66</v>
      </c>
      <c r="F56" s="68" t="s">
        <v>66</v>
      </c>
      <c r="G56" s="36"/>
      <c r="H56" s="36"/>
      <c r="I56" s="37" t="s">
        <v>30</v>
      </c>
      <c r="J56" s="75"/>
      <c r="K56" s="38" t="s">
        <v>323</v>
      </c>
      <c r="L56" s="39" t="s">
        <v>64</v>
      </c>
      <c r="M56" s="10">
        <v>2</v>
      </c>
      <c r="N56" s="40" t="s">
        <v>97</v>
      </c>
      <c r="O56" s="41">
        <v>507</v>
      </c>
      <c r="P56" s="136" t="s">
        <v>40</v>
      </c>
      <c r="Q56" s="135" t="s">
        <v>364</v>
      </c>
    </row>
    <row r="57" spans="2:17" s="20" customFormat="1" ht="18" customHeight="1" x14ac:dyDescent="0.15">
      <c r="B57" s="92"/>
      <c r="C57" s="68" t="s">
        <v>66</v>
      </c>
      <c r="D57" s="73" t="s">
        <v>66</v>
      </c>
      <c r="E57" s="73" t="s">
        <v>66</v>
      </c>
      <c r="F57" s="68" t="s">
        <v>66</v>
      </c>
      <c r="G57" s="36"/>
      <c r="H57" s="36"/>
      <c r="I57" s="37" t="s">
        <v>30</v>
      </c>
      <c r="J57" s="75"/>
      <c r="K57" s="38" t="s">
        <v>100</v>
      </c>
      <c r="L57" s="10" t="s">
        <v>64</v>
      </c>
      <c r="M57" s="10">
        <v>2</v>
      </c>
      <c r="N57" s="40" t="s">
        <v>97</v>
      </c>
      <c r="O57" s="41">
        <v>498</v>
      </c>
      <c r="P57" s="136" t="s">
        <v>36</v>
      </c>
      <c r="Q57" s="135" t="s">
        <v>269</v>
      </c>
    </row>
    <row r="58" spans="2:17" s="20" customFormat="1" ht="18" customHeight="1" x14ac:dyDescent="0.15">
      <c r="B58" s="92"/>
      <c r="C58" s="68" t="s">
        <v>66</v>
      </c>
      <c r="D58" s="73" t="s">
        <v>66</v>
      </c>
      <c r="E58" s="73" t="s">
        <v>66</v>
      </c>
      <c r="F58" s="68" t="s">
        <v>66</v>
      </c>
      <c r="G58" s="36"/>
      <c r="H58" s="36"/>
      <c r="I58" s="37" t="s">
        <v>30</v>
      </c>
      <c r="J58" s="75"/>
      <c r="K58" s="38" t="s">
        <v>324</v>
      </c>
      <c r="L58" s="39" t="s">
        <v>92</v>
      </c>
      <c r="M58" s="10">
        <v>2</v>
      </c>
      <c r="N58" s="40" t="s">
        <v>97</v>
      </c>
      <c r="O58" s="41">
        <v>500</v>
      </c>
      <c r="P58" s="136" t="s">
        <v>40</v>
      </c>
      <c r="Q58" s="135" t="s">
        <v>362</v>
      </c>
    </row>
    <row r="59" spans="2:17" s="20" customFormat="1" ht="18" customHeight="1" x14ac:dyDescent="0.15">
      <c r="B59" s="92"/>
      <c r="C59" s="10" t="s">
        <v>66</v>
      </c>
      <c r="D59" s="10" t="s">
        <v>66</v>
      </c>
      <c r="E59" s="10" t="s">
        <v>66</v>
      </c>
      <c r="F59" s="68" t="s">
        <v>66</v>
      </c>
      <c r="G59" s="36"/>
      <c r="H59" s="36"/>
      <c r="I59" s="37" t="s">
        <v>30</v>
      </c>
      <c r="J59" s="75"/>
      <c r="K59" s="38" t="s">
        <v>325</v>
      </c>
      <c r="L59" s="39" t="s">
        <v>92</v>
      </c>
      <c r="M59" s="10">
        <v>2</v>
      </c>
      <c r="N59" s="40" t="s">
        <v>97</v>
      </c>
      <c r="O59" s="41">
        <v>510</v>
      </c>
      <c r="P59" s="136" t="s">
        <v>40</v>
      </c>
      <c r="Q59" s="135" t="s">
        <v>360</v>
      </c>
    </row>
    <row r="60" spans="2:17" s="20" customFormat="1" ht="18" customHeight="1" x14ac:dyDescent="0.15">
      <c r="B60" s="92"/>
      <c r="C60" s="10" t="s">
        <v>66</v>
      </c>
      <c r="D60" s="10" t="s">
        <v>66</v>
      </c>
      <c r="E60" s="10" t="s">
        <v>66</v>
      </c>
      <c r="F60" s="68" t="s">
        <v>57</v>
      </c>
      <c r="G60" s="36"/>
      <c r="H60" s="36"/>
      <c r="I60" s="37" t="s">
        <v>30</v>
      </c>
      <c r="J60" s="75"/>
      <c r="K60" s="38" t="s">
        <v>326</v>
      </c>
      <c r="L60" s="39" t="s">
        <v>92</v>
      </c>
      <c r="M60" s="10">
        <v>2</v>
      </c>
      <c r="N60" s="40" t="s">
        <v>97</v>
      </c>
      <c r="O60" s="41" t="s">
        <v>327</v>
      </c>
      <c r="P60" s="116" t="s">
        <v>40</v>
      </c>
      <c r="Q60" s="228" t="s">
        <v>367</v>
      </c>
    </row>
    <row r="61" spans="2:17" s="20" customFormat="1" ht="18" customHeight="1" x14ac:dyDescent="0.15">
      <c r="B61" s="92"/>
      <c r="C61" s="68" t="s">
        <v>66</v>
      </c>
      <c r="D61" s="73" t="s">
        <v>66</v>
      </c>
      <c r="E61" s="73" t="s">
        <v>66</v>
      </c>
      <c r="F61" s="68" t="s">
        <v>66</v>
      </c>
      <c r="G61" s="36"/>
      <c r="H61" s="36"/>
      <c r="I61" s="37" t="s">
        <v>30</v>
      </c>
      <c r="J61" s="75"/>
      <c r="K61" s="38" t="s">
        <v>328</v>
      </c>
      <c r="L61" s="10" t="s">
        <v>92</v>
      </c>
      <c r="M61" s="10">
        <v>2</v>
      </c>
      <c r="N61" s="40" t="s">
        <v>97</v>
      </c>
      <c r="O61" s="41">
        <v>496</v>
      </c>
      <c r="P61" s="136" t="s">
        <v>40</v>
      </c>
      <c r="Q61" s="135" t="s">
        <v>362</v>
      </c>
    </row>
    <row r="62" spans="2:17" s="20" customFormat="1" ht="18" customHeight="1" x14ac:dyDescent="0.15">
      <c r="B62" s="232"/>
      <c r="C62" s="10" t="s">
        <v>66</v>
      </c>
      <c r="D62" s="10" t="s">
        <v>66</v>
      </c>
      <c r="E62" s="10" t="s">
        <v>66</v>
      </c>
      <c r="F62" s="68" t="s">
        <v>66</v>
      </c>
      <c r="G62" s="36"/>
      <c r="H62" s="36"/>
      <c r="I62" s="37" t="s">
        <v>30</v>
      </c>
      <c r="J62" s="75"/>
      <c r="K62" s="38" t="s">
        <v>485</v>
      </c>
      <c r="L62" s="39" t="s">
        <v>92</v>
      </c>
      <c r="M62" s="10">
        <v>2</v>
      </c>
      <c r="N62" s="40" t="s">
        <v>97</v>
      </c>
      <c r="O62" s="41"/>
      <c r="P62" s="136" t="s">
        <v>40</v>
      </c>
      <c r="Q62" s="135" t="s">
        <v>360</v>
      </c>
    </row>
    <row r="63" spans="2:17" s="20" customFormat="1" ht="18" customHeight="1" x14ac:dyDescent="0.15">
      <c r="B63" s="92"/>
      <c r="C63" s="10" t="s">
        <v>66</v>
      </c>
      <c r="D63" s="10" t="s">
        <v>66</v>
      </c>
      <c r="E63" s="10" t="s">
        <v>66</v>
      </c>
      <c r="F63" s="68" t="s">
        <v>66</v>
      </c>
      <c r="G63" s="36"/>
      <c r="H63" s="36"/>
      <c r="I63" s="37" t="s">
        <v>30</v>
      </c>
      <c r="J63" s="75"/>
      <c r="K63" s="38" t="s">
        <v>329</v>
      </c>
      <c r="L63" s="39" t="s">
        <v>64</v>
      </c>
      <c r="M63" s="10">
        <v>2</v>
      </c>
      <c r="N63" s="40" t="s">
        <v>109</v>
      </c>
      <c r="O63" s="41">
        <v>497</v>
      </c>
      <c r="P63" s="136" t="s">
        <v>36</v>
      </c>
      <c r="Q63" s="135" t="s">
        <v>269</v>
      </c>
    </row>
    <row r="64" spans="2:17" s="20" customFormat="1" ht="18" customHeight="1" x14ac:dyDescent="0.15">
      <c r="B64" s="92"/>
      <c r="C64" s="10" t="s">
        <v>66</v>
      </c>
      <c r="D64" s="10" t="s">
        <v>66</v>
      </c>
      <c r="E64" s="10" t="s">
        <v>66</v>
      </c>
      <c r="F64" s="68" t="s">
        <v>66</v>
      </c>
      <c r="G64" s="36"/>
      <c r="H64" s="36"/>
      <c r="I64" s="37" t="s">
        <v>30</v>
      </c>
      <c r="J64" s="75"/>
      <c r="K64" s="38" t="s">
        <v>330</v>
      </c>
      <c r="L64" s="39" t="s">
        <v>92</v>
      </c>
      <c r="M64" s="10">
        <v>2</v>
      </c>
      <c r="N64" s="40" t="s">
        <v>109</v>
      </c>
      <c r="O64" s="41">
        <v>502</v>
      </c>
      <c r="P64" s="136" t="s">
        <v>40</v>
      </c>
      <c r="Q64" s="135" t="s">
        <v>362</v>
      </c>
    </row>
    <row r="65" spans="2:17" s="20" customFormat="1" ht="18" customHeight="1" x14ac:dyDescent="0.15">
      <c r="B65" s="92"/>
      <c r="C65" s="10" t="s">
        <v>66</v>
      </c>
      <c r="D65" s="10" t="s">
        <v>66</v>
      </c>
      <c r="E65" s="10" t="s">
        <v>66</v>
      </c>
      <c r="F65" s="68" t="s">
        <v>66</v>
      </c>
      <c r="G65" s="36"/>
      <c r="H65" s="36"/>
      <c r="I65" s="37" t="s">
        <v>30</v>
      </c>
      <c r="J65" s="75"/>
      <c r="K65" s="38" t="s">
        <v>482</v>
      </c>
      <c r="L65" s="39" t="s">
        <v>92</v>
      </c>
      <c r="M65" s="10">
        <v>2</v>
      </c>
      <c r="N65" s="40" t="s">
        <v>109</v>
      </c>
      <c r="O65" s="41" t="s">
        <v>480</v>
      </c>
      <c r="P65" s="136" t="s">
        <v>40</v>
      </c>
      <c r="Q65" s="135" t="s">
        <v>362</v>
      </c>
    </row>
    <row r="66" spans="2:17" s="20" customFormat="1" ht="18" customHeight="1" x14ac:dyDescent="0.15">
      <c r="B66" s="92"/>
      <c r="C66" s="10" t="s">
        <v>66</v>
      </c>
      <c r="D66" s="10" t="s">
        <v>66</v>
      </c>
      <c r="E66" s="10" t="s">
        <v>66</v>
      </c>
      <c r="F66" s="68" t="s">
        <v>66</v>
      </c>
      <c r="G66" s="36"/>
      <c r="H66" s="36"/>
      <c r="I66" s="37" t="s">
        <v>30</v>
      </c>
      <c r="J66" s="75"/>
      <c r="K66" s="38" t="s">
        <v>331</v>
      </c>
      <c r="L66" s="39" t="s">
        <v>92</v>
      </c>
      <c r="M66" s="10">
        <v>2</v>
      </c>
      <c r="N66" s="40" t="s">
        <v>109</v>
      </c>
      <c r="O66" s="41">
        <v>504</v>
      </c>
      <c r="P66" s="136" t="s">
        <v>40</v>
      </c>
      <c r="Q66" s="135" t="s">
        <v>362</v>
      </c>
    </row>
    <row r="67" spans="2:17" s="20" customFormat="1" ht="18" customHeight="1" x14ac:dyDescent="0.15">
      <c r="B67" s="92"/>
      <c r="C67" s="10" t="s">
        <v>66</v>
      </c>
      <c r="D67" s="10" t="s">
        <v>66</v>
      </c>
      <c r="E67" s="10" t="s">
        <v>66</v>
      </c>
      <c r="F67" s="68" t="s">
        <v>66</v>
      </c>
      <c r="G67" s="36"/>
      <c r="H67" s="36"/>
      <c r="I67" s="37" t="s">
        <v>30</v>
      </c>
      <c r="J67" s="75"/>
      <c r="K67" s="38" t="s">
        <v>332</v>
      </c>
      <c r="L67" s="39" t="s">
        <v>92</v>
      </c>
      <c r="M67" s="10">
        <v>2</v>
      </c>
      <c r="N67" s="40" t="s">
        <v>109</v>
      </c>
      <c r="O67" s="41">
        <v>505</v>
      </c>
      <c r="P67" s="136" t="s">
        <v>40</v>
      </c>
      <c r="Q67" s="135" t="s">
        <v>362</v>
      </c>
    </row>
    <row r="68" spans="2:17" s="20" customFormat="1" ht="18" customHeight="1" x14ac:dyDescent="0.15">
      <c r="B68" s="92"/>
      <c r="C68" s="10" t="s">
        <v>66</v>
      </c>
      <c r="D68" s="10" t="s">
        <v>66</v>
      </c>
      <c r="E68" s="10" t="s">
        <v>66</v>
      </c>
      <c r="F68" s="68" t="s">
        <v>66</v>
      </c>
      <c r="G68" s="36"/>
      <c r="H68" s="36"/>
      <c r="I68" s="37" t="s">
        <v>30</v>
      </c>
      <c r="J68" s="75"/>
      <c r="K68" s="38" t="s">
        <v>333</v>
      </c>
      <c r="L68" s="39" t="s">
        <v>92</v>
      </c>
      <c r="M68" s="10">
        <v>2</v>
      </c>
      <c r="N68" s="40" t="s">
        <v>109</v>
      </c>
      <c r="O68" s="41">
        <v>506</v>
      </c>
      <c r="P68" s="136" t="s">
        <v>40</v>
      </c>
      <c r="Q68" s="135" t="s">
        <v>364</v>
      </c>
    </row>
    <row r="69" spans="2:17" s="20" customFormat="1" ht="18" customHeight="1" x14ac:dyDescent="0.15">
      <c r="B69" s="92"/>
      <c r="C69" s="10" t="s">
        <v>66</v>
      </c>
      <c r="D69" s="10" t="s">
        <v>66</v>
      </c>
      <c r="E69" s="10" t="s">
        <v>66</v>
      </c>
      <c r="F69" s="68" t="s">
        <v>66</v>
      </c>
      <c r="G69" s="36"/>
      <c r="H69" s="36"/>
      <c r="I69" s="37" t="s">
        <v>30</v>
      </c>
      <c r="J69" s="75"/>
      <c r="K69" s="38" t="s">
        <v>334</v>
      </c>
      <c r="L69" s="39" t="s">
        <v>92</v>
      </c>
      <c r="M69" s="10">
        <v>2</v>
      </c>
      <c r="N69" s="40" t="s">
        <v>109</v>
      </c>
      <c r="O69" s="41">
        <v>508</v>
      </c>
      <c r="P69" s="136" t="s">
        <v>40</v>
      </c>
      <c r="Q69" s="135" t="s">
        <v>362</v>
      </c>
    </row>
    <row r="70" spans="2:17" s="20" customFormat="1" ht="18" customHeight="1" x14ac:dyDescent="0.15">
      <c r="B70" s="92"/>
      <c r="C70" s="10" t="s">
        <v>66</v>
      </c>
      <c r="D70" s="10" t="s">
        <v>66</v>
      </c>
      <c r="E70" s="10" t="s">
        <v>66</v>
      </c>
      <c r="F70" s="68" t="s">
        <v>66</v>
      </c>
      <c r="G70" s="36"/>
      <c r="H70" s="36"/>
      <c r="I70" s="37" t="s">
        <v>30</v>
      </c>
      <c r="J70" s="75"/>
      <c r="K70" s="38" t="s">
        <v>259</v>
      </c>
      <c r="L70" s="39" t="s">
        <v>92</v>
      </c>
      <c r="M70" s="10">
        <v>2</v>
      </c>
      <c r="N70" s="40" t="s">
        <v>109</v>
      </c>
      <c r="O70" s="41" t="s">
        <v>186</v>
      </c>
      <c r="P70" s="136" t="s">
        <v>40</v>
      </c>
      <c r="Q70" s="135" t="s">
        <v>368</v>
      </c>
    </row>
    <row r="71" spans="2:17" s="20" customFormat="1" ht="18" customHeight="1" x14ac:dyDescent="0.15">
      <c r="B71" s="92"/>
      <c r="C71" s="68" t="s">
        <v>66</v>
      </c>
      <c r="D71" s="68" t="s">
        <v>66</v>
      </c>
      <c r="E71" s="68" t="s">
        <v>66</v>
      </c>
      <c r="F71" s="68" t="s">
        <v>57</v>
      </c>
      <c r="G71" s="68"/>
      <c r="H71" s="36"/>
      <c r="I71" s="37" t="s">
        <v>30</v>
      </c>
      <c r="J71" s="75"/>
      <c r="K71" s="38" t="s">
        <v>336</v>
      </c>
      <c r="L71" s="39" t="s">
        <v>92</v>
      </c>
      <c r="M71" s="10">
        <v>2</v>
      </c>
      <c r="N71" s="40" t="s">
        <v>109</v>
      </c>
      <c r="O71" s="41" t="s">
        <v>337</v>
      </c>
      <c r="P71" s="136" t="s">
        <v>40</v>
      </c>
      <c r="Q71" s="135" t="s">
        <v>362</v>
      </c>
    </row>
    <row r="72" spans="2:17" s="20" customFormat="1" ht="18" customHeight="1" x14ac:dyDescent="0.15">
      <c r="B72" s="92"/>
      <c r="C72" s="68" t="s">
        <v>57</v>
      </c>
      <c r="D72" s="68" t="s">
        <v>57</v>
      </c>
      <c r="E72" s="68" t="s">
        <v>57</v>
      </c>
      <c r="F72" s="68" t="s">
        <v>57</v>
      </c>
      <c r="G72" s="68"/>
      <c r="H72" s="36"/>
      <c r="I72" s="37" t="s">
        <v>32</v>
      </c>
      <c r="J72" s="75"/>
      <c r="K72" s="38" t="s">
        <v>338</v>
      </c>
      <c r="L72" s="39" t="s">
        <v>90</v>
      </c>
      <c r="M72" s="10">
        <v>2</v>
      </c>
      <c r="N72" s="40" t="s">
        <v>339</v>
      </c>
      <c r="O72" s="41" t="s">
        <v>340</v>
      </c>
      <c r="P72" s="136" t="s">
        <v>40</v>
      </c>
      <c r="Q72" s="135" t="s">
        <v>360</v>
      </c>
    </row>
    <row r="73" spans="2:17" s="19" customFormat="1" ht="18" customHeight="1" thickBot="1" x14ac:dyDescent="0.2">
      <c r="B73" s="99" t="s">
        <v>121</v>
      </c>
      <c r="C73" s="222">
        <f>SUMIFS(M14:M72,C14:C72,"○")</f>
        <v>42</v>
      </c>
      <c r="D73" s="222">
        <f>SUMIFS(M14:M72,D14:D72,"○")</f>
        <v>42</v>
      </c>
      <c r="E73" s="222">
        <f>SUMIFS(M14:M72,E14:E72,"○")</f>
        <v>42</v>
      </c>
      <c r="F73" s="229">
        <f>SUMIFS(M14:M72,F14:F72,"○")</f>
        <v>119</v>
      </c>
      <c r="G73" s="229">
        <f>SUMIFS(M14:M72,G14:G72,"○")</f>
        <v>0</v>
      </c>
      <c r="H73" s="229">
        <f>SUMIFS(M14:M72,H14:H72,"○")</f>
        <v>0</v>
      </c>
      <c r="I73" s="100"/>
      <c r="J73" s="227"/>
      <c r="K73" s="55"/>
      <c r="L73" s="229"/>
      <c r="M73" s="229"/>
      <c r="N73" s="56"/>
      <c r="O73" s="57"/>
      <c r="P73" s="58"/>
      <c r="Q73" s="59"/>
    </row>
    <row r="74" spans="2:17" s="20" customFormat="1" ht="18" customHeight="1" thickTop="1" x14ac:dyDescent="0.15">
      <c r="B74" s="101" t="s">
        <v>122</v>
      </c>
      <c r="C74" s="62"/>
      <c r="D74" s="62"/>
      <c r="E74" s="62"/>
      <c r="F74" s="62" t="s">
        <v>57</v>
      </c>
      <c r="G74" s="62" t="s">
        <v>57</v>
      </c>
      <c r="H74" s="102"/>
      <c r="I74" s="103" t="s">
        <v>151</v>
      </c>
      <c r="J74" s="104"/>
      <c r="K74" s="126" t="s">
        <v>280</v>
      </c>
      <c r="L74" s="145" t="s">
        <v>34</v>
      </c>
      <c r="M74" s="127">
        <v>1</v>
      </c>
      <c r="N74" s="128" t="s">
        <v>39</v>
      </c>
      <c r="O74" s="64">
        <v>265</v>
      </c>
      <c r="P74" s="129" t="s">
        <v>124</v>
      </c>
      <c r="Q74" s="146" t="s">
        <v>369</v>
      </c>
    </row>
    <row r="75" spans="2:17" s="20" customFormat="1" ht="18" customHeight="1" x14ac:dyDescent="0.15">
      <c r="B75" s="91"/>
      <c r="C75" s="68"/>
      <c r="D75" s="68"/>
      <c r="E75" s="68"/>
      <c r="F75" s="68" t="s">
        <v>57</v>
      </c>
      <c r="G75" s="68" t="s">
        <v>57</v>
      </c>
      <c r="H75" s="76"/>
      <c r="I75" s="98" t="s">
        <v>151</v>
      </c>
      <c r="J75" s="73"/>
      <c r="K75" s="130" t="s">
        <v>342</v>
      </c>
      <c r="L75" s="125" t="s">
        <v>59</v>
      </c>
      <c r="M75" s="125">
        <v>1</v>
      </c>
      <c r="N75" s="131" t="s">
        <v>46</v>
      </c>
      <c r="O75" s="51">
        <v>273</v>
      </c>
      <c r="P75" s="132" t="s">
        <v>124</v>
      </c>
      <c r="Q75" s="133" t="s">
        <v>267</v>
      </c>
    </row>
    <row r="76" spans="2:17" s="20" customFormat="1" ht="18" customHeight="1" x14ac:dyDescent="0.15">
      <c r="B76" s="91"/>
      <c r="C76" s="68"/>
      <c r="D76" s="68"/>
      <c r="E76" s="68"/>
      <c r="F76" s="68" t="s">
        <v>57</v>
      </c>
      <c r="G76" s="68" t="s">
        <v>57</v>
      </c>
      <c r="H76" s="76"/>
      <c r="I76" s="98" t="s">
        <v>151</v>
      </c>
      <c r="J76" s="73"/>
      <c r="K76" s="130" t="s">
        <v>287</v>
      </c>
      <c r="L76" s="124" t="s">
        <v>34</v>
      </c>
      <c r="M76" s="125">
        <v>2</v>
      </c>
      <c r="N76" s="131" t="s">
        <v>46</v>
      </c>
      <c r="O76" s="51">
        <v>274</v>
      </c>
      <c r="P76" s="132" t="s">
        <v>124</v>
      </c>
      <c r="Q76" s="133" t="s">
        <v>143</v>
      </c>
    </row>
    <row r="77" spans="2:17" s="20" customFormat="1" ht="18" customHeight="1" x14ac:dyDescent="0.15">
      <c r="B77" s="91"/>
      <c r="C77" s="68"/>
      <c r="D77" s="68"/>
      <c r="E77" s="68"/>
      <c r="F77" s="68" t="s">
        <v>57</v>
      </c>
      <c r="G77" s="68" t="s">
        <v>57</v>
      </c>
      <c r="H77" s="76"/>
      <c r="I77" s="98" t="s">
        <v>151</v>
      </c>
      <c r="J77" s="73"/>
      <c r="K77" s="130" t="s">
        <v>343</v>
      </c>
      <c r="L77" s="125" t="s">
        <v>34</v>
      </c>
      <c r="M77" s="125">
        <v>1</v>
      </c>
      <c r="N77" s="131" t="s">
        <v>46</v>
      </c>
      <c r="O77" s="51">
        <v>276</v>
      </c>
      <c r="P77" s="132" t="s">
        <v>124</v>
      </c>
      <c r="Q77" s="133" t="s">
        <v>129</v>
      </c>
    </row>
    <row r="78" spans="2:17" s="20" customFormat="1" ht="18" customHeight="1" x14ac:dyDescent="0.15">
      <c r="B78" s="91"/>
      <c r="C78" s="68"/>
      <c r="D78" s="68"/>
      <c r="E78" s="68"/>
      <c r="F78" s="68" t="s">
        <v>57</v>
      </c>
      <c r="G78" s="68" t="s">
        <v>57</v>
      </c>
      <c r="H78" s="76"/>
      <c r="I78" s="98" t="s">
        <v>151</v>
      </c>
      <c r="J78" s="73"/>
      <c r="K78" s="130" t="s">
        <v>344</v>
      </c>
      <c r="L78" s="124" t="s">
        <v>34</v>
      </c>
      <c r="M78" s="125">
        <v>1</v>
      </c>
      <c r="N78" s="131" t="s">
        <v>141</v>
      </c>
      <c r="O78" s="51">
        <v>290</v>
      </c>
      <c r="P78" s="132" t="s">
        <v>124</v>
      </c>
      <c r="Q78" s="133" t="s">
        <v>129</v>
      </c>
    </row>
    <row r="79" spans="2:17" s="20" customFormat="1" ht="18" customHeight="1" x14ac:dyDescent="0.15">
      <c r="B79" s="91"/>
      <c r="C79" s="68"/>
      <c r="D79" s="68"/>
      <c r="E79" s="68"/>
      <c r="F79" s="68" t="s">
        <v>57</v>
      </c>
      <c r="G79" s="68" t="s">
        <v>57</v>
      </c>
      <c r="H79" s="76"/>
      <c r="I79" s="98" t="s">
        <v>151</v>
      </c>
      <c r="J79" s="73"/>
      <c r="K79" s="67" t="s">
        <v>497</v>
      </c>
      <c r="L79" s="68" t="s">
        <v>34</v>
      </c>
      <c r="M79" s="68">
        <v>1</v>
      </c>
      <c r="N79" s="46" t="s">
        <v>141</v>
      </c>
      <c r="O79" s="51">
        <v>296</v>
      </c>
      <c r="P79" s="132" t="s">
        <v>124</v>
      </c>
      <c r="Q79" s="133" t="s">
        <v>125</v>
      </c>
    </row>
    <row r="80" spans="2:17" s="20" customFormat="1" ht="18" customHeight="1" x14ac:dyDescent="0.15">
      <c r="B80" s="91"/>
      <c r="C80" s="10"/>
      <c r="D80" s="10"/>
      <c r="E80" s="10"/>
      <c r="F80" s="10" t="s">
        <v>31</v>
      </c>
      <c r="G80" s="10" t="s">
        <v>31</v>
      </c>
      <c r="H80" s="36"/>
      <c r="I80" s="37" t="s">
        <v>139</v>
      </c>
      <c r="J80" s="75"/>
      <c r="K80" s="44" t="s">
        <v>140</v>
      </c>
      <c r="L80" s="10" t="s">
        <v>92</v>
      </c>
      <c r="M80" s="10">
        <v>3</v>
      </c>
      <c r="N80" s="40" t="s">
        <v>141</v>
      </c>
      <c r="O80" s="51" t="s">
        <v>142</v>
      </c>
      <c r="P80" s="132" t="s">
        <v>124</v>
      </c>
      <c r="Q80" s="133" t="s">
        <v>143</v>
      </c>
    </row>
    <row r="81" spans="1:17" s="20" customFormat="1" ht="18" customHeight="1" x14ac:dyDescent="0.15">
      <c r="B81" s="91"/>
      <c r="C81" s="10"/>
      <c r="D81" s="10"/>
      <c r="E81" s="10"/>
      <c r="F81" s="36" t="s">
        <v>31</v>
      </c>
      <c r="G81" s="36" t="s">
        <v>31</v>
      </c>
      <c r="H81" s="36"/>
      <c r="I81" s="37" t="s">
        <v>184</v>
      </c>
      <c r="J81" s="75"/>
      <c r="K81" s="44" t="s">
        <v>187</v>
      </c>
      <c r="L81" s="10" t="s">
        <v>64</v>
      </c>
      <c r="M81" s="10">
        <v>1</v>
      </c>
      <c r="N81" s="40" t="s">
        <v>60</v>
      </c>
      <c r="O81" s="51" t="s">
        <v>188</v>
      </c>
      <c r="P81" s="84" t="s">
        <v>124</v>
      </c>
      <c r="Q81" s="228" t="s">
        <v>143</v>
      </c>
    </row>
    <row r="82" spans="1:17" s="20" customFormat="1" ht="18" customHeight="1" x14ac:dyDescent="0.15">
      <c r="B82" s="91"/>
      <c r="C82" s="68"/>
      <c r="D82" s="68"/>
      <c r="E82" s="68"/>
      <c r="F82" s="68" t="s">
        <v>57</v>
      </c>
      <c r="G82" s="68" t="s">
        <v>57</v>
      </c>
      <c r="H82" s="76"/>
      <c r="I82" s="98" t="s">
        <v>151</v>
      </c>
      <c r="J82" s="73"/>
      <c r="K82" s="67" t="s">
        <v>347</v>
      </c>
      <c r="L82" s="68" t="s">
        <v>34</v>
      </c>
      <c r="M82" s="68">
        <v>1</v>
      </c>
      <c r="N82" s="46" t="s">
        <v>141</v>
      </c>
      <c r="O82" s="51">
        <v>316</v>
      </c>
      <c r="P82" s="132" t="s">
        <v>124</v>
      </c>
      <c r="Q82" s="133" t="s">
        <v>129</v>
      </c>
    </row>
    <row r="83" spans="1:17" s="20" customFormat="1" ht="18" customHeight="1" x14ac:dyDescent="0.15">
      <c r="B83" s="91"/>
      <c r="C83" s="68"/>
      <c r="D83" s="68"/>
      <c r="E83" s="68"/>
      <c r="F83" s="68" t="s">
        <v>57</v>
      </c>
      <c r="G83" s="68" t="s">
        <v>57</v>
      </c>
      <c r="H83" s="76"/>
      <c r="I83" s="98" t="s">
        <v>151</v>
      </c>
      <c r="J83" s="73"/>
      <c r="K83" s="71" t="s">
        <v>311</v>
      </c>
      <c r="L83" s="72" t="s">
        <v>34</v>
      </c>
      <c r="M83" s="68">
        <v>1</v>
      </c>
      <c r="N83" s="46" t="s">
        <v>80</v>
      </c>
      <c r="O83" s="51">
        <v>318</v>
      </c>
      <c r="P83" s="132" t="s">
        <v>124</v>
      </c>
      <c r="Q83" s="133" t="s">
        <v>129</v>
      </c>
    </row>
    <row r="84" spans="1:17" s="20" customFormat="1" ht="18" customHeight="1" x14ac:dyDescent="0.15">
      <c r="B84" s="91"/>
      <c r="C84" s="68"/>
      <c r="D84" s="68"/>
      <c r="E84" s="68"/>
      <c r="F84" s="68" t="s">
        <v>57</v>
      </c>
      <c r="G84" s="68" t="s">
        <v>57</v>
      </c>
      <c r="H84" s="76" t="s">
        <v>31</v>
      </c>
      <c r="I84" s="98" t="s">
        <v>151</v>
      </c>
      <c r="J84" s="73"/>
      <c r="K84" s="67" t="s">
        <v>348</v>
      </c>
      <c r="L84" s="68" t="s">
        <v>34</v>
      </c>
      <c r="M84" s="68">
        <v>2</v>
      </c>
      <c r="N84" s="46" t="s">
        <v>80</v>
      </c>
      <c r="O84" s="51">
        <v>324</v>
      </c>
      <c r="P84" s="132" t="s">
        <v>124</v>
      </c>
      <c r="Q84" s="133" t="s">
        <v>125</v>
      </c>
    </row>
    <row r="85" spans="1:17" s="20" customFormat="1" ht="18" customHeight="1" x14ac:dyDescent="0.15">
      <c r="B85" s="91"/>
      <c r="C85" s="68"/>
      <c r="D85" s="68"/>
      <c r="E85" s="68"/>
      <c r="F85" s="68" t="s">
        <v>57</v>
      </c>
      <c r="G85" s="68" t="s">
        <v>57</v>
      </c>
      <c r="H85" s="76"/>
      <c r="I85" s="98" t="s">
        <v>151</v>
      </c>
      <c r="J85" s="73"/>
      <c r="K85" s="67" t="s">
        <v>349</v>
      </c>
      <c r="L85" s="68" t="s">
        <v>34</v>
      </c>
      <c r="M85" s="68">
        <v>1</v>
      </c>
      <c r="N85" s="46" t="s">
        <v>80</v>
      </c>
      <c r="O85" s="51">
        <v>325</v>
      </c>
      <c r="P85" s="132" t="s">
        <v>124</v>
      </c>
      <c r="Q85" s="133" t="s">
        <v>125</v>
      </c>
    </row>
    <row r="86" spans="1:17" s="20" customFormat="1" ht="18" customHeight="1" x14ac:dyDescent="0.15">
      <c r="B86" s="91"/>
      <c r="C86" s="68" t="s">
        <v>57</v>
      </c>
      <c r="D86" s="68" t="s">
        <v>57</v>
      </c>
      <c r="E86" s="68"/>
      <c r="F86" s="10" t="s">
        <v>57</v>
      </c>
      <c r="G86" s="10" t="s">
        <v>57</v>
      </c>
      <c r="H86" s="76"/>
      <c r="I86" s="37" t="s">
        <v>154</v>
      </c>
      <c r="J86" s="73"/>
      <c r="K86" s="67" t="s">
        <v>155</v>
      </c>
      <c r="L86" s="68" t="s">
        <v>64</v>
      </c>
      <c r="M86" s="68">
        <v>2</v>
      </c>
      <c r="N86" s="40" t="s">
        <v>97</v>
      </c>
      <c r="O86" s="51">
        <v>459</v>
      </c>
      <c r="P86" s="132" t="s">
        <v>124</v>
      </c>
      <c r="Q86" s="133" t="s">
        <v>267</v>
      </c>
    </row>
    <row r="87" spans="1:17" s="20" customFormat="1" ht="18" customHeight="1" x14ac:dyDescent="0.15">
      <c r="B87" s="91"/>
      <c r="C87" s="68" t="s">
        <v>57</v>
      </c>
      <c r="D87" s="68" t="s">
        <v>57</v>
      </c>
      <c r="E87" s="68"/>
      <c r="F87" s="75" t="s">
        <v>57</v>
      </c>
      <c r="G87" s="75" t="s">
        <v>57</v>
      </c>
      <c r="H87" s="97"/>
      <c r="I87" s="37" t="s">
        <v>157</v>
      </c>
      <c r="J87" s="73"/>
      <c r="K87" s="70" t="s">
        <v>158</v>
      </c>
      <c r="L87" s="73" t="s">
        <v>64</v>
      </c>
      <c r="M87" s="73">
        <v>2</v>
      </c>
      <c r="N87" s="96" t="s">
        <v>97</v>
      </c>
      <c r="O87" s="51">
        <v>460</v>
      </c>
      <c r="P87" s="132" t="s">
        <v>124</v>
      </c>
      <c r="Q87" s="133" t="s">
        <v>267</v>
      </c>
    </row>
    <row r="88" spans="1:17" s="20" customFormat="1" ht="18" customHeight="1" x14ac:dyDescent="0.15">
      <c r="B88" s="91"/>
      <c r="C88" s="68" t="s">
        <v>57</v>
      </c>
      <c r="D88" s="68" t="s">
        <v>57</v>
      </c>
      <c r="E88" s="68"/>
      <c r="F88" s="10" t="s">
        <v>57</v>
      </c>
      <c r="G88" s="10" t="s">
        <v>57</v>
      </c>
      <c r="H88" s="76" t="s">
        <v>31</v>
      </c>
      <c r="I88" s="37" t="s">
        <v>157</v>
      </c>
      <c r="J88" s="73"/>
      <c r="K88" s="67" t="s">
        <v>350</v>
      </c>
      <c r="L88" s="68" t="s">
        <v>64</v>
      </c>
      <c r="M88" s="68">
        <v>2</v>
      </c>
      <c r="N88" s="40" t="s">
        <v>97</v>
      </c>
      <c r="O88" s="51">
        <v>463</v>
      </c>
      <c r="P88" s="132" t="s">
        <v>124</v>
      </c>
      <c r="Q88" s="133" t="s">
        <v>267</v>
      </c>
    </row>
    <row r="89" spans="1:17" s="20" customFormat="1" ht="18" customHeight="1" x14ac:dyDescent="0.15">
      <c r="B89" s="91"/>
      <c r="C89" s="68" t="s">
        <v>57</v>
      </c>
      <c r="D89" s="68" t="s">
        <v>57</v>
      </c>
      <c r="E89" s="68"/>
      <c r="F89" s="10" t="s">
        <v>57</v>
      </c>
      <c r="G89" s="10" t="s">
        <v>57</v>
      </c>
      <c r="H89" s="76"/>
      <c r="I89" s="37" t="s">
        <v>157</v>
      </c>
      <c r="J89" s="75"/>
      <c r="K89" s="44" t="s">
        <v>160</v>
      </c>
      <c r="L89" s="10" t="s">
        <v>92</v>
      </c>
      <c r="M89" s="10">
        <v>2</v>
      </c>
      <c r="N89" s="40" t="s">
        <v>97</v>
      </c>
      <c r="O89" s="41">
        <v>465</v>
      </c>
      <c r="P89" s="132" t="s">
        <v>124</v>
      </c>
      <c r="Q89" s="133" t="s">
        <v>129</v>
      </c>
    </row>
    <row r="90" spans="1:17" s="20" customFormat="1" ht="18" customHeight="1" x14ac:dyDescent="0.15">
      <c r="B90" s="91"/>
      <c r="C90" s="68" t="s">
        <v>57</v>
      </c>
      <c r="D90" s="68" t="s">
        <v>57</v>
      </c>
      <c r="E90" s="68"/>
      <c r="F90" s="10" t="s">
        <v>57</v>
      </c>
      <c r="G90" s="10" t="s">
        <v>57</v>
      </c>
      <c r="H90" s="36"/>
      <c r="I90" s="37" t="s">
        <v>157</v>
      </c>
      <c r="J90" s="75"/>
      <c r="K90" s="44" t="s">
        <v>161</v>
      </c>
      <c r="L90" s="10" t="s">
        <v>92</v>
      </c>
      <c r="M90" s="10">
        <v>2</v>
      </c>
      <c r="N90" s="40" t="s">
        <v>97</v>
      </c>
      <c r="O90" s="51">
        <v>466</v>
      </c>
      <c r="P90" s="132" t="s">
        <v>124</v>
      </c>
      <c r="Q90" s="133" t="s">
        <v>129</v>
      </c>
    </row>
    <row r="91" spans="1:17" s="20" customFormat="1" ht="18" customHeight="1" x14ac:dyDescent="0.15">
      <c r="B91" s="91"/>
      <c r="C91" s="68" t="s">
        <v>57</v>
      </c>
      <c r="D91" s="68" t="s">
        <v>57</v>
      </c>
      <c r="E91" s="68"/>
      <c r="F91" s="10" t="s">
        <v>57</v>
      </c>
      <c r="G91" s="10" t="s">
        <v>57</v>
      </c>
      <c r="H91" s="76"/>
      <c r="I91" s="37" t="s">
        <v>162</v>
      </c>
      <c r="J91" s="73"/>
      <c r="K91" s="67" t="s">
        <v>268</v>
      </c>
      <c r="L91" s="68" t="s">
        <v>64</v>
      </c>
      <c r="M91" s="68">
        <v>2</v>
      </c>
      <c r="N91" s="40" t="s">
        <v>109</v>
      </c>
      <c r="O91" s="51">
        <v>449</v>
      </c>
      <c r="P91" s="132" t="s">
        <v>124</v>
      </c>
      <c r="Q91" s="133" t="s">
        <v>267</v>
      </c>
    </row>
    <row r="92" spans="1:17" s="20" customFormat="1" ht="18" customHeight="1" x14ac:dyDescent="0.15">
      <c r="B92" s="91"/>
      <c r="C92" s="10" t="s">
        <v>57</v>
      </c>
      <c r="D92" s="10" t="s">
        <v>57</v>
      </c>
      <c r="E92" s="10"/>
      <c r="F92" s="68" t="s">
        <v>57</v>
      </c>
      <c r="G92" s="68" t="s">
        <v>57</v>
      </c>
      <c r="H92" s="36"/>
      <c r="I92" s="37" t="s">
        <v>162</v>
      </c>
      <c r="J92" s="75"/>
      <c r="K92" s="44" t="s">
        <v>164</v>
      </c>
      <c r="L92" s="10" t="s">
        <v>64</v>
      </c>
      <c r="M92" s="10">
        <v>2</v>
      </c>
      <c r="N92" s="40" t="s">
        <v>109</v>
      </c>
      <c r="O92" s="41">
        <v>455</v>
      </c>
      <c r="P92" s="132" t="s">
        <v>124</v>
      </c>
      <c r="Q92" s="133" t="s">
        <v>267</v>
      </c>
    </row>
    <row r="93" spans="1:17" s="19" customFormat="1" ht="18" customHeight="1" x14ac:dyDescent="0.15">
      <c r="A93" s="20"/>
      <c r="B93" s="91"/>
      <c r="C93" s="68" t="s">
        <v>57</v>
      </c>
      <c r="D93" s="68" t="s">
        <v>57</v>
      </c>
      <c r="E93" s="68"/>
      <c r="F93" s="10" t="s">
        <v>57</v>
      </c>
      <c r="G93" s="10" t="s">
        <v>57</v>
      </c>
      <c r="H93" s="76"/>
      <c r="I93" s="37" t="s">
        <v>157</v>
      </c>
      <c r="J93" s="73"/>
      <c r="K93" s="67" t="s">
        <v>165</v>
      </c>
      <c r="L93" s="68" t="s">
        <v>64</v>
      </c>
      <c r="M93" s="68">
        <v>2</v>
      </c>
      <c r="N93" s="40" t="s">
        <v>109</v>
      </c>
      <c r="O93" s="51">
        <v>461</v>
      </c>
      <c r="P93" s="132" t="s">
        <v>124</v>
      </c>
      <c r="Q93" s="133" t="s">
        <v>267</v>
      </c>
    </row>
    <row r="94" spans="1:17" s="20" customFormat="1" ht="27" customHeight="1" x14ac:dyDescent="0.15">
      <c r="B94" s="91"/>
      <c r="C94" s="68" t="s">
        <v>57</v>
      </c>
      <c r="D94" s="73" t="s">
        <v>57</v>
      </c>
      <c r="E94" s="73"/>
      <c r="F94" s="10" t="s">
        <v>57</v>
      </c>
      <c r="G94" s="10" t="s">
        <v>57</v>
      </c>
      <c r="H94" s="76"/>
      <c r="I94" s="37" t="s">
        <v>157</v>
      </c>
      <c r="J94" s="73"/>
      <c r="K94" s="67" t="s">
        <v>166</v>
      </c>
      <c r="L94" s="68" t="s">
        <v>92</v>
      </c>
      <c r="M94" s="68">
        <v>2</v>
      </c>
      <c r="N94" s="40" t="s">
        <v>109</v>
      </c>
      <c r="O94" s="51">
        <v>467</v>
      </c>
      <c r="P94" s="132" t="s">
        <v>124</v>
      </c>
      <c r="Q94" s="133" t="s">
        <v>129</v>
      </c>
    </row>
    <row r="95" spans="1:17" s="19" customFormat="1" ht="18" customHeight="1" x14ac:dyDescent="0.15">
      <c r="A95" s="20"/>
      <c r="B95" s="91"/>
      <c r="C95" s="68" t="s">
        <v>57</v>
      </c>
      <c r="D95" s="68" t="s">
        <v>57</v>
      </c>
      <c r="E95" s="68"/>
      <c r="F95" s="10" t="s">
        <v>57</v>
      </c>
      <c r="G95" s="10" t="s">
        <v>57</v>
      </c>
      <c r="H95" s="76"/>
      <c r="I95" s="37" t="s">
        <v>157</v>
      </c>
      <c r="J95" s="73"/>
      <c r="K95" s="67" t="s">
        <v>167</v>
      </c>
      <c r="L95" s="68" t="s">
        <v>92</v>
      </c>
      <c r="M95" s="68">
        <v>2</v>
      </c>
      <c r="N95" s="40" t="s">
        <v>109</v>
      </c>
      <c r="O95" s="51">
        <v>468</v>
      </c>
      <c r="P95" s="132" t="s">
        <v>124</v>
      </c>
      <c r="Q95" s="133" t="s">
        <v>267</v>
      </c>
    </row>
    <row r="96" spans="1:17" s="20" customFormat="1" ht="18" customHeight="1" thickBot="1" x14ac:dyDescent="0.2">
      <c r="A96" s="19"/>
      <c r="B96" s="99" t="s">
        <v>121</v>
      </c>
      <c r="C96" s="222">
        <f>SUMIFS(M74:M95,C74:C95,"○")</f>
        <v>20</v>
      </c>
      <c r="D96" s="222">
        <f>SUMIFS(M74:M95,D74:D95,"○")</f>
        <v>20</v>
      </c>
      <c r="E96" s="222">
        <f>SUMIFS(M74:M95,E74:E95,"○")</f>
        <v>0</v>
      </c>
      <c r="F96" s="229">
        <f>SUMIFS(M74:M95,F74:F95,"○")</f>
        <v>36</v>
      </c>
      <c r="G96" s="229">
        <f>SUMIFS(M74:M95,G74:G95,"○")</f>
        <v>36</v>
      </c>
      <c r="H96" s="229">
        <f>SUMIFS(M74:M95,H74:H95,"○")</f>
        <v>4</v>
      </c>
      <c r="I96" s="105"/>
      <c r="J96" s="106"/>
      <c r="K96" s="77"/>
      <c r="L96" s="78"/>
      <c r="M96" s="78"/>
      <c r="N96" s="79"/>
      <c r="O96" s="80"/>
      <c r="P96" s="81"/>
      <c r="Q96" s="82"/>
    </row>
    <row r="97" spans="1:17" s="20" customFormat="1" ht="30.75" customHeight="1" thickTop="1" x14ac:dyDescent="0.15">
      <c r="B97" s="107" t="s">
        <v>177</v>
      </c>
      <c r="C97" s="62" t="s">
        <v>66</v>
      </c>
      <c r="D97" s="62"/>
      <c r="E97" s="62" t="s">
        <v>66</v>
      </c>
      <c r="F97" s="62" t="s">
        <v>31</v>
      </c>
      <c r="G97" s="102"/>
      <c r="H97" s="102"/>
      <c r="I97" s="103" t="s">
        <v>30</v>
      </c>
      <c r="J97" s="104"/>
      <c r="K97" s="83" t="s">
        <v>178</v>
      </c>
      <c r="L97" s="62" t="s">
        <v>64</v>
      </c>
      <c r="M97" s="62">
        <v>6</v>
      </c>
      <c r="N97" s="63" t="s">
        <v>109</v>
      </c>
      <c r="O97" s="64">
        <v>499</v>
      </c>
      <c r="P97" s="134" t="s">
        <v>351</v>
      </c>
      <c r="Q97" s="66" t="s">
        <v>242</v>
      </c>
    </row>
    <row r="98" spans="1:17" s="20" customFormat="1" ht="18" customHeight="1" thickBot="1" x14ac:dyDescent="0.2">
      <c r="A98" s="19"/>
      <c r="B98" s="108" t="s">
        <v>121</v>
      </c>
      <c r="C98" s="78">
        <f>SUMIFS(M97,C97,"○")</f>
        <v>6</v>
      </c>
      <c r="D98" s="78">
        <f>SUMIFS(M97,D97,"○")</f>
        <v>0</v>
      </c>
      <c r="E98" s="78">
        <f>SUMIFS(M97,E97,"○")</f>
        <v>6</v>
      </c>
      <c r="F98" s="78">
        <f>SUMIFS(M97,F97,"○")</f>
        <v>6</v>
      </c>
      <c r="G98" s="78">
        <f>SUMIFS(M97,G97,"○")</f>
        <v>0</v>
      </c>
      <c r="H98" s="78">
        <f>SUMIFS(M97,H97,"○")</f>
        <v>0</v>
      </c>
      <c r="I98" s="105"/>
      <c r="J98" s="106"/>
      <c r="K98" s="77"/>
      <c r="L98" s="78"/>
      <c r="M98" s="78"/>
      <c r="N98" s="79"/>
      <c r="O98" s="80"/>
      <c r="P98" s="81"/>
      <c r="Q98" s="82"/>
    </row>
    <row r="99" spans="1:17" s="20" customFormat="1" ht="18" customHeight="1" thickTop="1" x14ac:dyDescent="0.15">
      <c r="B99" s="101" t="s">
        <v>180</v>
      </c>
      <c r="C99" s="10"/>
      <c r="D99" s="10"/>
      <c r="E99" s="10"/>
      <c r="F99" s="10"/>
      <c r="G99" s="10" t="s">
        <v>31</v>
      </c>
      <c r="H99" s="36"/>
      <c r="I99" s="37" t="s">
        <v>139</v>
      </c>
      <c r="J99" s="75"/>
      <c r="K99" s="44" t="s">
        <v>181</v>
      </c>
      <c r="L99" s="10" t="s">
        <v>64</v>
      </c>
      <c r="M99" s="10">
        <v>2</v>
      </c>
      <c r="N99" s="40" t="s">
        <v>182</v>
      </c>
      <c r="O99" s="51">
        <v>143</v>
      </c>
      <c r="P99" s="132"/>
      <c r="Q99" s="133" t="s">
        <v>183</v>
      </c>
    </row>
    <row r="100" spans="1:17" s="20" customFormat="1" ht="18" customHeight="1" x14ac:dyDescent="0.15">
      <c r="B100" s="91"/>
      <c r="C100" s="68"/>
      <c r="D100" s="68"/>
      <c r="E100" s="68"/>
      <c r="F100" s="68"/>
      <c r="G100" s="68" t="s">
        <v>31</v>
      </c>
      <c r="H100" s="76"/>
      <c r="I100" s="98" t="s">
        <v>184</v>
      </c>
      <c r="J100" s="73"/>
      <c r="K100" s="67" t="s">
        <v>185</v>
      </c>
      <c r="L100" s="68" t="s">
        <v>64</v>
      </c>
      <c r="M100" s="68">
        <v>1</v>
      </c>
      <c r="N100" s="46" t="s">
        <v>60</v>
      </c>
      <c r="O100" s="51" t="s">
        <v>186</v>
      </c>
      <c r="P100" s="69"/>
      <c r="Q100" s="70" t="s">
        <v>183</v>
      </c>
    </row>
    <row r="101" spans="1:17" s="20" customFormat="1" ht="18" customHeight="1" x14ac:dyDescent="0.15">
      <c r="B101" s="91"/>
      <c r="C101" s="10"/>
      <c r="D101" s="10"/>
      <c r="E101" s="10"/>
      <c r="F101" s="10"/>
      <c r="G101" s="36" t="s">
        <v>31</v>
      </c>
      <c r="H101" s="36"/>
      <c r="I101" s="98" t="s">
        <v>184</v>
      </c>
      <c r="J101" s="73"/>
      <c r="K101" s="67" t="s">
        <v>189</v>
      </c>
      <c r="L101" s="68" t="s">
        <v>64</v>
      </c>
      <c r="M101" s="68">
        <v>1</v>
      </c>
      <c r="N101" s="40" t="s">
        <v>60</v>
      </c>
      <c r="O101" s="51">
        <v>128</v>
      </c>
      <c r="P101" s="132"/>
      <c r="Q101" s="133" t="s">
        <v>183</v>
      </c>
    </row>
    <row r="102" spans="1:17" s="20" customFormat="1" ht="18" customHeight="1" x14ac:dyDescent="0.15">
      <c r="B102" s="91"/>
      <c r="C102" s="10"/>
      <c r="D102" s="10"/>
      <c r="E102" s="10"/>
      <c r="F102" s="10"/>
      <c r="G102" s="36" t="s">
        <v>31</v>
      </c>
      <c r="H102" s="36"/>
      <c r="I102" s="98" t="s">
        <v>190</v>
      </c>
      <c r="J102" s="73"/>
      <c r="K102" s="67" t="s">
        <v>477</v>
      </c>
      <c r="L102" s="68" t="s">
        <v>64</v>
      </c>
      <c r="M102" s="226" t="s">
        <v>481</v>
      </c>
      <c r="N102" s="40" t="s">
        <v>141</v>
      </c>
      <c r="O102" s="51" t="s">
        <v>478</v>
      </c>
      <c r="P102" s="132"/>
      <c r="Q102" s="133" t="s">
        <v>183</v>
      </c>
    </row>
    <row r="103" spans="1:17" s="20" customFormat="1" ht="18" customHeight="1" x14ac:dyDescent="0.15">
      <c r="B103" s="91"/>
      <c r="C103" s="10"/>
      <c r="D103" s="10"/>
      <c r="E103" s="10"/>
      <c r="F103" s="10"/>
      <c r="G103" s="36" t="s">
        <v>57</v>
      </c>
      <c r="H103" s="36"/>
      <c r="I103" s="98" t="s">
        <v>139</v>
      </c>
      <c r="J103" s="73"/>
      <c r="K103" s="44" t="s">
        <v>191</v>
      </c>
      <c r="L103" s="68" t="s">
        <v>34</v>
      </c>
      <c r="M103" s="10">
        <v>2</v>
      </c>
      <c r="N103" s="40" t="s">
        <v>141</v>
      </c>
      <c r="O103" s="51">
        <v>132</v>
      </c>
      <c r="P103" s="132"/>
      <c r="Q103" s="133" t="s">
        <v>183</v>
      </c>
    </row>
    <row r="104" spans="1:17" s="20" customFormat="1" ht="18" customHeight="1" x14ac:dyDescent="0.15">
      <c r="B104" s="91"/>
      <c r="C104" s="10"/>
      <c r="D104" s="10"/>
      <c r="E104" s="10"/>
      <c r="F104" s="10"/>
      <c r="G104" s="10" t="s">
        <v>66</v>
      </c>
      <c r="H104" s="36" t="s">
        <v>31</v>
      </c>
      <c r="I104" s="37" t="s">
        <v>139</v>
      </c>
      <c r="J104" s="75"/>
      <c r="K104" s="44" t="s">
        <v>192</v>
      </c>
      <c r="L104" s="10" t="s">
        <v>64</v>
      </c>
      <c r="M104" s="10">
        <v>2</v>
      </c>
      <c r="N104" s="40" t="s">
        <v>60</v>
      </c>
      <c r="O104" s="51">
        <v>133</v>
      </c>
      <c r="P104" s="132"/>
      <c r="Q104" s="133" t="s">
        <v>183</v>
      </c>
    </row>
    <row r="105" spans="1:17" s="20" customFormat="1" ht="18" customHeight="1" x14ac:dyDescent="0.15">
      <c r="B105" s="91"/>
      <c r="C105" s="10"/>
      <c r="D105" s="10"/>
      <c r="E105" s="10"/>
      <c r="F105" s="10"/>
      <c r="G105" s="10" t="s">
        <v>66</v>
      </c>
      <c r="H105" s="36" t="s">
        <v>31</v>
      </c>
      <c r="I105" s="37" t="s">
        <v>139</v>
      </c>
      <c r="J105" s="75"/>
      <c r="K105" s="44" t="s">
        <v>193</v>
      </c>
      <c r="L105" s="10" t="s">
        <v>64</v>
      </c>
      <c r="M105" s="10">
        <v>1</v>
      </c>
      <c r="N105" s="46" t="s">
        <v>60</v>
      </c>
      <c r="O105" s="51">
        <v>139</v>
      </c>
      <c r="P105" s="132"/>
      <c r="Q105" s="133" t="s">
        <v>183</v>
      </c>
    </row>
    <row r="106" spans="1:17" s="20" customFormat="1" ht="18" customHeight="1" x14ac:dyDescent="0.15">
      <c r="B106" s="91"/>
      <c r="C106" s="10"/>
      <c r="D106" s="10"/>
      <c r="E106" s="10"/>
      <c r="F106" s="10"/>
      <c r="G106" s="10" t="s">
        <v>66</v>
      </c>
      <c r="H106" s="36"/>
      <c r="I106" s="37" t="s">
        <v>139</v>
      </c>
      <c r="J106" s="75"/>
      <c r="K106" s="44" t="s">
        <v>194</v>
      </c>
      <c r="L106" s="10" t="s">
        <v>92</v>
      </c>
      <c r="M106" s="10">
        <v>1</v>
      </c>
      <c r="N106" s="40" t="s">
        <v>60</v>
      </c>
      <c r="O106" s="51">
        <v>142</v>
      </c>
      <c r="P106" s="132"/>
      <c r="Q106" s="133" t="s">
        <v>183</v>
      </c>
    </row>
    <row r="107" spans="1:17" s="20" customFormat="1" ht="18" customHeight="1" x14ac:dyDescent="0.15">
      <c r="B107" s="91"/>
      <c r="C107" s="10"/>
      <c r="D107" s="10"/>
      <c r="E107" s="10"/>
      <c r="F107" s="10"/>
      <c r="G107" s="10" t="s">
        <v>66</v>
      </c>
      <c r="H107" s="36"/>
      <c r="I107" s="37" t="s">
        <v>139</v>
      </c>
      <c r="J107" s="75"/>
      <c r="K107" s="44" t="s">
        <v>195</v>
      </c>
      <c r="L107" s="10" t="s">
        <v>92</v>
      </c>
      <c r="M107" s="10">
        <v>1</v>
      </c>
      <c r="N107" s="40" t="s">
        <v>60</v>
      </c>
      <c r="O107" s="51">
        <v>144</v>
      </c>
      <c r="P107" s="132"/>
      <c r="Q107" s="133" t="s">
        <v>183</v>
      </c>
    </row>
    <row r="108" spans="1:17" s="20" customFormat="1" ht="18" customHeight="1" x14ac:dyDescent="0.15">
      <c r="B108" s="91"/>
      <c r="C108" s="10"/>
      <c r="D108" s="10"/>
      <c r="E108" s="10"/>
      <c r="F108" s="10"/>
      <c r="G108" s="36" t="s">
        <v>66</v>
      </c>
      <c r="H108" s="36" t="s">
        <v>31</v>
      </c>
      <c r="I108" s="37" t="s">
        <v>139</v>
      </c>
      <c r="J108" s="75"/>
      <c r="K108" s="44" t="s">
        <v>196</v>
      </c>
      <c r="L108" s="10" t="s">
        <v>92</v>
      </c>
      <c r="M108" s="10">
        <v>2</v>
      </c>
      <c r="N108" s="40" t="s">
        <v>60</v>
      </c>
      <c r="O108" s="51">
        <v>145</v>
      </c>
      <c r="P108" s="132"/>
      <c r="Q108" s="133" t="s">
        <v>183</v>
      </c>
    </row>
    <row r="109" spans="1:17" s="20" customFormat="1" ht="18" customHeight="1" x14ac:dyDescent="0.15">
      <c r="B109" s="91"/>
      <c r="C109" s="10"/>
      <c r="D109" s="10"/>
      <c r="E109" s="10"/>
      <c r="F109" s="10"/>
      <c r="G109" s="10" t="s">
        <v>31</v>
      </c>
      <c r="H109" s="36" t="s">
        <v>31</v>
      </c>
      <c r="I109" s="37" t="s">
        <v>139</v>
      </c>
      <c r="J109" s="75"/>
      <c r="K109" s="44" t="s">
        <v>197</v>
      </c>
      <c r="L109" s="10" t="s">
        <v>92</v>
      </c>
      <c r="M109" s="10">
        <v>2</v>
      </c>
      <c r="N109" s="40" t="s">
        <v>60</v>
      </c>
      <c r="O109" s="51">
        <v>147</v>
      </c>
      <c r="P109" s="132"/>
      <c r="Q109" s="133" t="s">
        <v>183</v>
      </c>
    </row>
    <row r="110" spans="1:17" s="20" customFormat="1" ht="18" customHeight="1" x14ac:dyDescent="0.15">
      <c r="B110" s="91"/>
      <c r="C110" s="10"/>
      <c r="D110" s="10"/>
      <c r="E110" s="10"/>
      <c r="F110" s="10"/>
      <c r="G110" s="36" t="s">
        <v>31</v>
      </c>
      <c r="H110" s="36"/>
      <c r="I110" s="37" t="s">
        <v>184</v>
      </c>
      <c r="J110" s="75"/>
      <c r="K110" s="44" t="s">
        <v>198</v>
      </c>
      <c r="L110" s="10" t="s">
        <v>92</v>
      </c>
      <c r="M110" s="10">
        <v>1</v>
      </c>
      <c r="N110" s="46" t="s">
        <v>60</v>
      </c>
      <c r="O110" s="51">
        <v>149</v>
      </c>
      <c r="P110" s="132"/>
      <c r="Q110" s="133" t="s">
        <v>183</v>
      </c>
    </row>
    <row r="111" spans="1:17" s="20" customFormat="1" ht="18" customHeight="1" x14ac:dyDescent="0.15">
      <c r="B111" s="91"/>
      <c r="C111" s="10"/>
      <c r="D111" s="10"/>
      <c r="E111" s="10"/>
      <c r="F111" s="10"/>
      <c r="G111" s="36" t="s">
        <v>31</v>
      </c>
      <c r="H111" s="36"/>
      <c r="I111" s="37" t="s">
        <v>184</v>
      </c>
      <c r="J111" s="75"/>
      <c r="K111" s="44" t="s">
        <v>199</v>
      </c>
      <c r="L111" s="10" t="s">
        <v>90</v>
      </c>
      <c r="M111" s="10">
        <v>1</v>
      </c>
      <c r="N111" s="46" t="s">
        <v>60</v>
      </c>
      <c r="O111" s="51">
        <v>150</v>
      </c>
      <c r="P111" s="132"/>
      <c r="Q111" s="133" t="s">
        <v>183</v>
      </c>
    </row>
    <row r="112" spans="1:17" s="20" customFormat="1" ht="18" customHeight="1" x14ac:dyDescent="0.15">
      <c r="B112" s="91"/>
      <c r="C112" s="10"/>
      <c r="D112" s="10"/>
      <c r="E112" s="10"/>
      <c r="F112" s="10"/>
      <c r="G112" s="10" t="s">
        <v>31</v>
      </c>
      <c r="H112" s="36"/>
      <c r="I112" s="37" t="s">
        <v>184</v>
      </c>
      <c r="J112" s="75"/>
      <c r="K112" s="44" t="s">
        <v>200</v>
      </c>
      <c r="L112" s="10" t="s">
        <v>90</v>
      </c>
      <c r="M112" s="10">
        <v>1</v>
      </c>
      <c r="N112" s="40" t="s">
        <v>60</v>
      </c>
      <c r="O112" s="51">
        <v>152</v>
      </c>
      <c r="P112" s="132"/>
      <c r="Q112" s="133" t="s">
        <v>183</v>
      </c>
    </row>
    <row r="113" spans="1:17" s="20" customFormat="1" ht="18" customHeight="1" x14ac:dyDescent="0.15">
      <c r="B113" s="91"/>
      <c r="C113" s="10"/>
      <c r="D113" s="10"/>
      <c r="E113" s="10"/>
      <c r="F113" s="10"/>
      <c r="G113" s="10" t="s">
        <v>66</v>
      </c>
      <c r="H113" s="36" t="s">
        <v>31</v>
      </c>
      <c r="I113" s="37" t="s">
        <v>139</v>
      </c>
      <c r="J113" s="75"/>
      <c r="K113" s="44" t="s">
        <v>201</v>
      </c>
      <c r="L113" s="10" t="s">
        <v>64</v>
      </c>
      <c r="M113" s="10">
        <v>1</v>
      </c>
      <c r="N113" s="40" t="s">
        <v>80</v>
      </c>
      <c r="O113" s="41">
        <v>154</v>
      </c>
      <c r="P113" s="134"/>
      <c r="Q113" s="135" t="s">
        <v>183</v>
      </c>
    </row>
    <row r="114" spans="1:17" s="20" customFormat="1" ht="18" customHeight="1" x14ac:dyDescent="0.15">
      <c r="B114" s="91"/>
      <c r="C114" s="10"/>
      <c r="D114" s="10"/>
      <c r="E114" s="10"/>
      <c r="F114" s="10"/>
      <c r="G114" s="10" t="s">
        <v>31</v>
      </c>
      <c r="H114" s="36"/>
      <c r="I114" s="37" t="s">
        <v>139</v>
      </c>
      <c r="J114" s="75"/>
      <c r="K114" s="44" t="s">
        <v>202</v>
      </c>
      <c r="L114" s="10" t="s">
        <v>92</v>
      </c>
      <c r="M114" s="10">
        <v>1</v>
      </c>
      <c r="N114" s="40" t="s">
        <v>80</v>
      </c>
      <c r="O114" s="41">
        <v>156</v>
      </c>
      <c r="P114" s="134"/>
      <c r="Q114" s="135" t="s">
        <v>183</v>
      </c>
    </row>
    <row r="115" spans="1:17" s="20" customFormat="1" ht="18" customHeight="1" x14ac:dyDescent="0.15">
      <c r="B115" s="91"/>
      <c r="C115" s="10"/>
      <c r="D115" s="10"/>
      <c r="E115" s="10"/>
      <c r="F115" s="10"/>
      <c r="G115" s="10" t="s">
        <v>31</v>
      </c>
      <c r="H115" s="73"/>
      <c r="I115" s="37" t="s">
        <v>139</v>
      </c>
      <c r="J115" s="75"/>
      <c r="K115" s="44" t="s">
        <v>203</v>
      </c>
      <c r="L115" s="10" t="s">
        <v>90</v>
      </c>
      <c r="M115" s="10">
        <v>1</v>
      </c>
      <c r="N115" s="40" t="s">
        <v>80</v>
      </c>
      <c r="O115" s="41">
        <v>157</v>
      </c>
      <c r="P115" s="134"/>
      <c r="Q115" s="135" t="s">
        <v>183</v>
      </c>
    </row>
    <row r="116" spans="1:17" s="20" customFormat="1" ht="18" customHeight="1" x14ac:dyDescent="0.15">
      <c r="B116" s="91"/>
      <c r="C116" s="10"/>
      <c r="D116" s="10"/>
      <c r="E116" s="10"/>
      <c r="F116" s="10"/>
      <c r="G116" s="10" t="s">
        <v>66</v>
      </c>
      <c r="H116" s="36"/>
      <c r="I116" s="37" t="s">
        <v>139</v>
      </c>
      <c r="J116" s="75"/>
      <c r="K116" s="44" t="s">
        <v>204</v>
      </c>
      <c r="L116" s="10" t="s">
        <v>92</v>
      </c>
      <c r="M116" s="10">
        <v>1</v>
      </c>
      <c r="N116" s="40" t="s">
        <v>80</v>
      </c>
      <c r="O116" s="41">
        <v>158</v>
      </c>
      <c r="P116" s="134"/>
      <c r="Q116" s="135" t="s">
        <v>183</v>
      </c>
    </row>
    <row r="117" spans="1:17" s="20" customFormat="1" ht="18" customHeight="1" x14ac:dyDescent="0.15">
      <c r="B117" s="91"/>
      <c r="C117" s="10"/>
      <c r="D117" s="10"/>
      <c r="E117" s="10"/>
      <c r="F117" s="10"/>
      <c r="G117" s="10" t="s">
        <v>66</v>
      </c>
      <c r="H117" s="36" t="s">
        <v>31</v>
      </c>
      <c r="I117" s="37" t="s">
        <v>139</v>
      </c>
      <c r="J117" s="75"/>
      <c r="K117" s="44" t="s">
        <v>196</v>
      </c>
      <c r="L117" s="10" t="s">
        <v>90</v>
      </c>
      <c r="M117" s="10">
        <v>1</v>
      </c>
      <c r="N117" s="40" t="s">
        <v>80</v>
      </c>
      <c r="O117" s="41">
        <v>159</v>
      </c>
      <c r="P117" s="134"/>
      <c r="Q117" s="135" t="s">
        <v>183</v>
      </c>
    </row>
    <row r="118" spans="1:17" s="20" customFormat="1" ht="18" customHeight="1" x14ac:dyDescent="0.15">
      <c r="B118" s="91"/>
      <c r="C118" s="10"/>
      <c r="D118" s="10"/>
      <c r="E118" s="10"/>
      <c r="F118" s="10"/>
      <c r="G118" s="10" t="s">
        <v>31</v>
      </c>
      <c r="H118" s="73" t="s">
        <v>31</v>
      </c>
      <c r="I118" s="37" t="s">
        <v>139</v>
      </c>
      <c r="J118" s="75"/>
      <c r="K118" s="44" t="s">
        <v>205</v>
      </c>
      <c r="L118" s="10" t="s">
        <v>92</v>
      </c>
      <c r="M118" s="10">
        <v>1</v>
      </c>
      <c r="N118" s="40" t="s">
        <v>80</v>
      </c>
      <c r="O118" s="41">
        <v>160</v>
      </c>
      <c r="P118" s="134"/>
      <c r="Q118" s="135" t="s">
        <v>183</v>
      </c>
    </row>
    <row r="119" spans="1:17" s="20" customFormat="1" ht="18" customHeight="1" x14ac:dyDescent="0.15">
      <c r="B119" s="91"/>
      <c r="C119" s="10"/>
      <c r="D119" s="10"/>
      <c r="E119" s="10"/>
      <c r="F119" s="10"/>
      <c r="G119" s="36" t="s">
        <v>31</v>
      </c>
      <c r="H119" s="36" t="s">
        <v>31</v>
      </c>
      <c r="I119" s="98" t="s">
        <v>139</v>
      </c>
      <c r="J119" s="73"/>
      <c r="K119" s="67" t="s">
        <v>206</v>
      </c>
      <c r="L119" s="68" t="s">
        <v>92</v>
      </c>
      <c r="M119" s="68">
        <v>1</v>
      </c>
      <c r="N119" s="40" t="s">
        <v>80</v>
      </c>
      <c r="O119" s="41">
        <v>164</v>
      </c>
      <c r="P119" s="134"/>
      <c r="Q119" s="135" t="s">
        <v>183</v>
      </c>
    </row>
    <row r="120" spans="1:17" s="20" customFormat="1" ht="18" customHeight="1" x14ac:dyDescent="0.15">
      <c r="B120" s="91"/>
      <c r="C120" s="10"/>
      <c r="D120" s="10"/>
      <c r="E120" s="10"/>
      <c r="F120" s="10"/>
      <c r="G120" s="36" t="s">
        <v>31</v>
      </c>
      <c r="H120" s="36"/>
      <c r="I120" s="98" t="s">
        <v>139</v>
      </c>
      <c r="J120" s="73"/>
      <c r="K120" s="67" t="s">
        <v>207</v>
      </c>
      <c r="L120" s="68" t="s">
        <v>92</v>
      </c>
      <c r="M120" s="68">
        <v>1</v>
      </c>
      <c r="N120" s="46" t="s">
        <v>80</v>
      </c>
      <c r="O120" s="51" t="s">
        <v>208</v>
      </c>
      <c r="P120" s="132"/>
      <c r="Q120" s="133" t="s">
        <v>183</v>
      </c>
    </row>
    <row r="121" spans="1:17" s="20" customFormat="1" ht="18" customHeight="1" x14ac:dyDescent="0.15">
      <c r="B121" s="91"/>
      <c r="C121" s="10" t="s">
        <v>57</v>
      </c>
      <c r="D121" s="10"/>
      <c r="E121" s="10"/>
      <c r="F121" s="10"/>
      <c r="G121" s="10" t="s">
        <v>57</v>
      </c>
      <c r="H121" s="36"/>
      <c r="I121" s="37" t="s">
        <v>162</v>
      </c>
      <c r="J121" s="75"/>
      <c r="K121" s="44" t="s">
        <v>209</v>
      </c>
      <c r="L121" s="10" t="s">
        <v>64</v>
      </c>
      <c r="M121" s="10">
        <v>2</v>
      </c>
      <c r="N121" s="46" t="s">
        <v>97</v>
      </c>
      <c r="O121" s="51">
        <v>447</v>
      </c>
      <c r="P121" s="132"/>
      <c r="Q121" s="133" t="s">
        <v>183</v>
      </c>
    </row>
    <row r="122" spans="1:17" s="20" customFormat="1" ht="18" customHeight="1" x14ac:dyDescent="0.15">
      <c r="B122" s="91"/>
      <c r="C122" s="10" t="s">
        <v>57</v>
      </c>
      <c r="D122" s="10"/>
      <c r="E122" s="10"/>
      <c r="F122" s="10"/>
      <c r="G122" s="36" t="s">
        <v>57</v>
      </c>
      <c r="H122" s="36"/>
      <c r="I122" s="37" t="s">
        <v>162</v>
      </c>
      <c r="J122" s="75"/>
      <c r="K122" s="44" t="s">
        <v>211</v>
      </c>
      <c r="L122" s="10" t="s">
        <v>64</v>
      </c>
      <c r="M122" s="10">
        <v>2</v>
      </c>
      <c r="N122" s="46" t="s">
        <v>97</v>
      </c>
      <c r="O122" s="51">
        <v>453</v>
      </c>
      <c r="P122" s="132"/>
      <c r="Q122" s="133" t="s">
        <v>183</v>
      </c>
    </row>
    <row r="123" spans="1:17" s="20" customFormat="1" ht="18" customHeight="1" x14ac:dyDescent="0.15">
      <c r="B123" s="91"/>
      <c r="C123" s="10" t="s">
        <v>57</v>
      </c>
      <c r="D123" s="10"/>
      <c r="E123" s="10"/>
      <c r="F123" s="10"/>
      <c r="G123" s="36" t="s">
        <v>57</v>
      </c>
      <c r="H123" s="36" t="s">
        <v>57</v>
      </c>
      <c r="I123" s="37" t="s">
        <v>162</v>
      </c>
      <c r="J123" s="75"/>
      <c r="K123" s="44" t="s">
        <v>210</v>
      </c>
      <c r="L123" s="10" t="s">
        <v>64</v>
      </c>
      <c r="M123" s="10">
        <v>2</v>
      </c>
      <c r="N123" s="40" t="s">
        <v>97</v>
      </c>
      <c r="O123" s="51">
        <v>451</v>
      </c>
      <c r="P123" s="132"/>
      <c r="Q123" s="133" t="s">
        <v>183</v>
      </c>
    </row>
    <row r="124" spans="1:17" s="20" customFormat="1" ht="18" customHeight="1" x14ac:dyDescent="0.15">
      <c r="B124" s="91"/>
      <c r="C124" s="10" t="s">
        <v>57</v>
      </c>
      <c r="D124" s="10"/>
      <c r="E124" s="10"/>
      <c r="F124" s="10"/>
      <c r="G124" s="36" t="s">
        <v>57</v>
      </c>
      <c r="H124" s="36"/>
      <c r="I124" s="37" t="s">
        <v>162</v>
      </c>
      <c r="J124" s="75"/>
      <c r="K124" s="44" t="s">
        <v>212</v>
      </c>
      <c r="L124" s="10" t="s">
        <v>64</v>
      </c>
      <c r="M124" s="10">
        <v>2</v>
      </c>
      <c r="N124" s="46" t="s">
        <v>97</v>
      </c>
      <c r="O124" s="51">
        <v>454</v>
      </c>
      <c r="P124" s="132"/>
      <c r="Q124" s="133" t="s">
        <v>183</v>
      </c>
    </row>
    <row r="125" spans="1:17" s="20" customFormat="1" ht="18" customHeight="1" x14ac:dyDescent="0.15">
      <c r="B125" s="91"/>
      <c r="C125" s="10" t="s">
        <v>57</v>
      </c>
      <c r="D125" s="10"/>
      <c r="E125" s="10"/>
      <c r="F125" s="10"/>
      <c r="G125" s="36" t="s">
        <v>57</v>
      </c>
      <c r="H125" s="36" t="s">
        <v>57</v>
      </c>
      <c r="I125" s="98" t="s">
        <v>162</v>
      </c>
      <c r="J125" s="73"/>
      <c r="K125" s="67" t="s">
        <v>213</v>
      </c>
      <c r="L125" s="10" t="s">
        <v>64</v>
      </c>
      <c r="M125" s="68">
        <v>2</v>
      </c>
      <c r="N125" s="40" t="s">
        <v>109</v>
      </c>
      <c r="O125" s="51">
        <v>448</v>
      </c>
      <c r="P125" s="132"/>
      <c r="Q125" s="133" t="s">
        <v>183</v>
      </c>
    </row>
    <row r="126" spans="1:17" s="19" customFormat="1" ht="18" customHeight="1" x14ac:dyDescent="0.15">
      <c r="A126" s="20"/>
      <c r="B126" s="91"/>
      <c r="C126" s="10" t="s">
        <v>57</v>
      </c>
      <c r="D126" s="10"/>
      <c r="E126" s="10"/>
      <c r="F126" s="10"/>
      <c r="G126" s="36" t="s">
        <v>57</v>
      </c>
      <c r="H126" s="36"/>
      <c r="I126" s="98" t="s">
        <v>162</v>
      </c>
      <c r="J126" s="73"/>
      <c r="K126" s="67" t="s">
        <v>214</v>
      </c>
      <c r="L126" s="10" t="s">
        <v>64</v>
      </c>
      <c r="M126" s="68">
        <v>2</v>
      </c>
      <c r="N126" s="40" t="s">
        <v>109</v>
      </c>
      <c r="O126" s="51">
        <v>450</v>
      </c>
      <c r="P126" s="132"/>
      <c r="Q126" s="133" t="s">
        <v>183</v>
      </c>
    </row>
    <row r="127" spans="1:17" s="19" customFormat="1" ht="18" customHeight="1" x14ac:dyDescent="0.15">
      <c r="A127" s="20"/>
      <c r="B127" s="91"/>
      <c r="C127" s="10" t="s">
        <v>57</v>
      </c>
      <c r="D127" s="10"/>
      <c r="E127" s="10"/>
      <c r="F127" s="10"/>
      <c r="G127" s="36" t="s">
        <v>57</v>
      </c>
      <c r="H127" s="36"/>
      <c r="I127" s="98" t="s">
        <v>162</v>
      </c>
      <c r="J127" s="73"/>
      <c r="K127" s="67" t="s">
        <v>215</v>
      </c>
      <c r="L127" s="10" t="s">
        <v>92</v>
      </c>
      <c r="M127" s="68">
        <v>2</v>
      </c>
      <c r="N127" s="40" t="s">
        <v>109</v>
      </c>
      <c r="O127" s="51">
        <v>456</v>
      </c>
      <c r="P127" s="132"/>
      <c r="Q127" s="133" t="s">
        <v>183</v>
      </c>
    </row>
    <row r="128" spans="1:17" s="19" customFormat="1" ht="18" customHeight="1" x14ac:dyDescent="0.15">
      <c r="A128" s="20"/>
      <c r="B128" s="91"/>
      <c r="C128" s="10" t="s">
        <v>57</v>
      </c>
      <c r="D128" s="10"/>
      <c r="E128" s="10"/>
      <c r="F128" s="10"/>
      <c r="G128" s="36" t="s">
        <v>57</v>
      </c>
      <c r="H128" s="36" t="s">
        <v>57</v>
      </c>
      <c r="I128" s="98" t="s">
        <v>162</v>
      </c>
      <c r="J128" s="73"/>
      <c r="K128" s="67" t="s">
        <v>216</v>
      </c>
      <c r="L128" s="10" t="s">
        <v>92</v>
      </c>
      <c r="M128" s="68">
        <v>2</v>
      </c>
      <c r="N128" s="40" t="s">
        <v>109</v>
      </c>
      <c r="O128" s="51">
        <v>457</v>
      </c>
      <c r="P128" s="132"/>
      <c r="Q128" s="133" t="s">
        <v>183</v>
      </c>
    </row>
    <row r="129" spans="1:17" s="19" customFormat="1" ht="18" customHeight="1" x14ac:dyDescent="0.15">
      <c r="B129" s="109" t="s">
        <v>121</v>
      </c>
      <c r="C129" s="223">
        <f>SUMIFS(M99:M128,C99:C128,"○")</f>
        <v>16</v>
      </c>
      <c r="D129" s="223">
        <f>SUMIFS(M99:M128,D99:D128,"○")</f>
        <v>0</v>
      </c>
      <c r="E129" s="223">
        <f>SUMIFS(M99:M128,E99:E128,"○")</f>
        <v>0</v>
      </c>
      <c r="F129" s="223">
        <f>SUMIFS(M99:M128,F99:F128,"○")</f>
        <v>0</v>
      </c>
      <c r="G129" s="223">
        <f>SUMIFS(M99:M128,G99:G128,"○")</f>
        <v>42</v>
      </c>
      <c r="H129" s="223">
        <f>SUMIFS(M99:M128,H99:H128,"○")</f>
        <v>17</v>
      </c>
      <c r="I129" s="110"/>
      <c r="J129" s="111"/>
      <c r="K129" s="112"/>
      <c r="L129" s="112"/>
      <c r="M129" s="112"/>
      <c r="N129" s="113"/>
      <c r="O129" s="114"/>
      <c r="P129" s="115"/>
      <c r="Q129" s="111"/>
    </row>
    <row r="130" spans="1:17" s="19" customFormat="1" x14ac:dyDescent="0.15"/>
    <row r="131" spans="1:17" s="19" customFormat="1" x14ac:dyDescent="0.15">
      <c r="A131" s="6"/>
      <c r="B131" s="7" t="s">
        <v>219</v>
      </c>
      <c r="C131" s="7"/>
      <c r="D131" s="7"/>
      <c r="E131" s="7"/>
      <c r="F131" s="8"/>
    </row>
    <row r="132" spans="1:17" s="19" customFormat="1" x14ac:dyDescent="0.15">
      <c r="A132" s="6"/>
      <c r="B132" s="9" t="s">
        <v>221</v>
      </c>
      <c r="C132" s="10">
        <f>SUMIFS($M$14:$M128,$C$14:$C128,"○")</f>
        <v>84</v>
      </c>
      <c r="D132" s="11" t="s">
        <v>222</v>
      </c>
      <c r="E132" s="11">
        <v>62</v>
      </c>
      <c r="F132" s="12" t="s">
        <v>223</v>
      </c>
    </row>
    <row r="133" spans="1:17" s="19" customFormat="1" x14ac:dyDescent="0.15">
      <c r="A133" s="6"/>
      <c r="B133" s="9" t="s">
        <v>225</v>
      </c>
      <c r="C133" s="10">
        <f>SUMIFS($M$14:$M128,$D$14:$D128,"○")</f>
        <v>62</v>
      </c>
      <c r="D133" s="11" t="s">
        <v>222</v>
      </c>
      <c r="E133" s="11">
        <v>40</v>
      </c>
      <c r="F133" s="12" t="s">
        <v>226</v>
      </c>
    </row>
    <row r="134" spans="1:17" s="19" customFormat="1" x14ac:dyDescent="0.15">
      <c r="A134" s="6"/>
      <c r="B134" s="9" t="s">
        <v>227</v>
      </c>
      <c r="C134" s="10">
        <f>SUMIFS($M$14:$M128,$E$14:$E128,"○")</f>
        <v>48</v>
      </c>
      <c r="D134" s="11" t="s">
        <v>222</v>
      </c>
      <c r="E134" s="11">
        <v>31</v>
      </c>
      <c r="F134" s="12" t="s">
        <v>228</v>
      </c>
    </row>
    <row r="135" spans="1:17" s="19" customFormat="1" x14ac:dyDescent="0.15">
      <c r="A135" s="6"/>
      <c r="B135" s="9" t="s">
        <v>229</v>
      </c>
      <c r="C135" s="10">
        <f>SUMIFS($M$14:$M128,$F$14:$F128,"○")</f>
        <v>161</v>
      </c>
      <c r="D135" s="11" t="s">
        <v>222</v>
      </c>
      <c r="E135" s="11">
        <v>62</v>
      </c>
      <c r="F135" s="12" t="s">
        <v>230</v>
      </c>
    </row>
    <row r="136" spans="1:17" s="19" customFormat="1" x14ac:dyDescent="0.15">
      <c r="A136" s="6"/>
      <c r="B136" s="9" t="s">
        <v>231</v>
      </c>
      <c r="C136" s="10">
        <f>SUMIFS($M$14:$M128,$G$14:$G128,"○")</f>
        <v>78</v>
      </c>
      <c r="D136" s="11" t="s">
        <v>222</v>
      </c>
      <c r="E136" s="11">
        <v>24</v>
      </c>
      <c r="F136" s="12" t="s">
        <v>232</v>
      </c>
    </row>
    <row r="137" spans="1:17" s="19" customFormat="1" x14ac:dyDescent="0.15">
      <c r="A137" s="6"/>
      <c r="B137" s="9" t="s">
        <v>234</v>
      </c>
      <c r="C137" s="10">
        <f>SUMIFS($M$14:$M128,$H$14:$H128,"○")</f>
        <v>21</v>
      </c>
      <c r="D137" s="11" t="s">
        <v>222</v>
      </c>
      <c r="E137" s="11">
        <v>1</v>
      </c>
      <c r="F137" s="12" t="s">
        <v>235</v>
      </c>
    </row>
    <row r="138" spans="1:17" s="19" customFormat="1" x14ac:dyDescent="0.15">
      <c r="A138" s="6"/>
      <c r="B138" s="13" t="s">
        <v>30</v>
      </c>
      <c r="C138" s="14">
        <f>$C139+$C141</f>
        <v>125</v>
      </c>
      <c r="D138" s="11" t="s">
        <v>272</v>
      </c>
      <c r="E138" s="11">
        <v>40</v>
      </c>
      <c r="F138" s="12" t="s">
        <v>273</v>
      </c>
    </row>
    <row r="139" spans="1:17" s="19" customFormat="1" x14ac:dyDescent="0.15">
      <c r="A139" s="6"/>
      <c r="B139" s="13" t="s">
        <v>238</v>
      </c>
      <c r="C139" s="14">
        <f>SUMIFS($M$14:$M128,$P$14:$P128,"A",$F$14:$F$128,"○")</f>
        <v>81</v>
      </c>
      <c r="D139" s="11" t="s">
        <v>272</v>
      </c>
      <c r="E139" s="11">
        <v>30</v>
      </c>
      <c r="F139" s="12" t="s">
        <v>273</v>
      </c>
    </row>
    <row r="140" spans="1:17" s="19" customFormat="1" x14ac:dyDescent="0.15">
      <c r="A140" s="6"/>
      <c r="B140" s="22" t="s">
        <v>274</v>
      </c>
      <c r="C140" s="14">
        <f>SUMIFS($M$14:$M128,$Q$14:$Q128,"電気電子工学の基礎となる科目",$F$14:$F$128,"○")</f>
        <v>15</v>
      </c>
      <c r="D140" s="11" t="s">
        <v>272</v>
      </c>
      <c r="E140" s="11">
        <v>4</v>
      </c>
      <c r="F140" s="12" t="s">
        <v>273</v>
      </c>
    </row>
    <row r="141" spans="1:17" s="19" customFormat="1" x14ac:dyDescent="0.15">
      <c r="A141" s="6"/>
      <c r="B141" s="13" t="s">
        <v>240</v>
      </c>
      <c r="C141" s="14">
        <f>SUMIFS($M$14:$M128,$P$14:$P128,"B",$F$14:$F$128,"○")</f>
        <v>44</v>
      </c>
      <c r="D141" s="11" t="s">
        <v>272</v>
      </c>
      <c r="E141" s="11">
        <v>6</v>
      </c>
      <c r="F141" s="12" t="s">
        <v>273</v>
      </c>
    </row>
    <row r="142" spans="1:17" s="19" customFormat="1" x14ac:dyDescent="0.15">
      <c r="A142" s="6"/>
      <c r="B142" s="13" t="s">
        <v>122</v>
      </c>
      <c r="C142" s="14">
        <f>SUMIFS($M$14:$M128,$P$14:$P128,"関連",$G$14:$G$128,"○")</f>
        <v>36</v>
      </c>
      <c r="D142" s="11" t="s">
        <v>272</v>
      </c>
      <c r="E142" s="11">
        <v>4</v>
      </c>
      <c r="F142" s="12" t="s">
        <v>273</v>
      </c>
    </row>
    <row r="143" spans="1:17" x14ac:dyDescent="0.1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1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</sheetData>
  <mergeCells count="17">
    <mergeCell ref="B5:C5"/>
    <mergeCell ref="D5:J5"/>
    <mergeCell ref="B6:C6"/>
    <mergeCell ref="D6:J6"/>
    <mergeCell ref="B10:C10"/>
    <mergeCell ref="D10:J10"/>
    <mergeCell ref="B8:C8"/>
    <mergeCell ref="D8:J8"/>
    <mergeCell ref="B12:H12"/>
    <mergeCell ref="I12:L12"/>
    <mergeCell ref="M12:M13"/>
    <mergeCell ref="N12:N13"/>
    <mergeCell ref="B9:C9"/>
    <mergeCell ref="D9:J9"/>
    <mergeCell ref="M11:Q11"/>
    <mergeCell ref="O12:O13"/>
    <mergeCell ref="P12:Q13"/>
  </mergeCells>
  <phoneticPr fontId="1"/>
  <conditionalFormatting sqref="C132:C137">
    <cfRule type="expression" dxfId="2" priority="1">
      <formula>C132&lt;E132</formula>
    </cfRule>
  </conditionalFormatting>
  <pageMargins left="0.98425196850393704" right="0.78740157480314965" top="0.78740157480314965" bottom="0.19685039370078741" header="0.31496062992125984" footer="0.31496062992125984"/>
  <pageSetup paperSize="8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161"/>
  <sheetViews>
    <sheetView view="pageBreakPreview" zoomScale="70" zoomScaleNormal="70" zoomScaleSheetLayoutView="70" workbookViewId="0">
      <selection activeCell="B160" sqref="B160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19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7"/>
      <c r="P2" s="197"/>
      <c r="Q2" s="198"/>
    </row>
    <row r="3" spans="1:17" s="19" customFormat="1" ht="17.25" x14ac:dyDescent="0.15">
      <c r="A3" s="195" t="s">
        <v>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</row>
    <row r="4" spans="1:17" s="19" customFormat="1" x14ac:dyDescent="0.15"/>
    <row r="5" spans="1:17" s="19" customFormat="1" ht="13.5" customHeight="1" x14ac:dyDescent="0.15">
      <c r="B5" s="241" t="s">
        <v>3</v>
      </c>
      <c r="C5" s="242"/>
      <c r="D5" s="243" t="s">
        <v>4</v>
      </c>
      <c r="E5" s="244"/>
      <c r="F5" s="244"/>
      <c r="G5" s="244"/>
      <c r="H5" s="244"/>
      <c r="I5" s="244"/>
      <c r="J5" s="245"/>
      <c r="K5" s="86"/>
    </row>
    <row r="6" spans="1:17" s="19" customFormat="1" ht="14.25" customHeight="1" x14ac:dyDescent="0.15">
      <c r="B6" s="241" t="s">
        <v>5</v>
      </c>
      <c r="C6" s="242"/>
      <c r="D6" s="243" t="s">
        <v>370</v>
      </c>
      <c r="E6" s="244"/>
      <c r="F6" s="244"/>
      <c r="G6" s="244"/>
      <c r="H6" s="244"/>
      <c r="I6" s="244"/>
      <c r="J6" s="245"/>
      <c r="K6" s="86"/>
    </row>
    <row r="7" spans="1:17" s="19" customFormat="1" x14ac:dyDescent="0.15">
      <c r="K7" s="87"/>
    </row>
    <row r="8" spans="1:17" s="19" customFormat="1" ht="13.5" customHeight="1" x14ac:dyDescent="0.15">
      <c r="B8" s="241" t="s">
        <v>7</v>
      </c>
      <c r="C8" s="242"/>
      <c r="D8" s="243" t="s">
        <v>8</v>
      </c>
      <c r="E8" s="244"/>
      <c r="F8" s="244"/>
      <c r="G8" s="244"/>
      <c r="H8" s="244"/>
      <c r="I8" s="244"/>
      <c r="J8" s="245"/>
      <c r="K8" s="86"/>
    </row>
    <row r="9" spans="1:17" s="19" customFormat="1" x14ac:dyDescent="0.15">
      <c r="B9" s="241" t="s">
        <v>9</v>
      </c>
      <c r="C9" s="242"/>
      <c r="D9" s="243" t="s">
        <v>371</v>
      </c>
      <c r="E9" s="244"/>
      <c r="F9" s="244"/>
      <c r="G9" s="244"/>
      <c r="H9" s="244"/>
      <c r="I9" s="244"/>
      <c r="J9" s="245"/>
      <c r="K9" s="86"/>
    </row>
    <row r="10" spans="1:17" s="19" customFormat="1" x14ac:dyDescent="0.15">
      <c r="B10" s="241" t="s">
        <v>11</v>
      </c>
      <c r="C10" s="242"/>
      <c r="D10" s="246">
        <v>4</v>
      </c>
      <c r="E10" s="247"/>
      <c r="F10" s="247"/>
      <c r="G10" s="247"/>
      <c r="H10" s="247"/>
      <c r="I10" s="247"/>
      <c r="J10" s="248"/>
      <c r="K10" s="86"/>
    </row>
    <row r="11" spans="1:17" s="19" customFormat="1" x14ac:dyDescent="0.15">
      <c r="M11" s="249" t="s">
        <v>12</v>
      </c>
      <c r="N11" s="249"/>
      <c r="O11" s="249"/>
      <c r="P11" s="249"/>
      <c r="Q11" s="249"/>
    </row>
    <row r="12" spans="1:17" s="19" customFormat="1" ht="13.5" customHeight="1" x14ac:dyDescent="0.15">
      <c r="B12" s="250" t="s">
        <v>13</v>
      </c>
      <c r="C12" s="251"/>
      <c r="D12" s="251"/>
      <c r="E12" s="251"/>
      <c r="F12" s="251"/>
      <c r="G12" s="251"/>
      <c r="H12" s="252"/>
      <c r="I12" s="253" t="s">
        <v>14</v>
      </c>
      <c r="J12" s="251"/>
      <c r="K12" s="251"/>
      <c r="L12" s="254"/>
      <c r="M12" s="255" t="s">
        <v>15</v>
      </c>
      <c r="N12" s="255" t="s">
        <v>16</v>
      </c>
      <c r="O12" s="257" t="s">
        <v>17</v>
      </c>
      <c r="P12" s="237" t="s">
        <v>18</v>
      </c>
      <c r="Q12" s="238"/>
    </row>
    <row r="13" spans="1:17" s="19" customFormat="1" x14ac:dyDescent="0.15">
      <c r="B13" s="223" t="s">
        <v>19</v>
      </c>
      <c r="C13" s="223" t="s">
        <v>20</v>
      </c>
      <c r="D13" s="223" t="s">
        <v>21</v>
      </c>
      <c r="E13" s="223" t="s">
        <v>22</v>
      </c>
      <c r="F13" s="223" t="s">
        <v>23</v>
      </c>
      <c r="G13" s="221" t="s">
        <v>24</v>
      </c>
      <c r="H13" s="221" t="s">
        <v>25</v>
      </c>
      <c r="I13" s="88" t="s">
        <v>26</v>
      </c>
      <c r="J13" s="89" t="s">
        <v>27</v>
      </c>
      <c r="K13" s="223" t="s">
        <v>28</v>
      </c>
      <c r="L13" s="223" t="s">
        <v>29</v>
      </c>
      <c r="M13" s="256"/>
      <c r="N13" s="256"/>
      <c r="O13" s="258"/>
      <c r="P13" s="239"/>
      <c r="Q13" s="240"/>
    </row>
    <row r="14" spans="1:17" s="20" customFormat="1" ht="18" customHeight="1" x14ac:dyDescent="0.15">
      <c r="B14" s="90" t="s">
        <v>30</v>
      </c>
      <c r="C14" s="10"/>
      <c r="D14" s="10"/>
      <c r="E14" s="10"/>
      <c r="F14" s="10" t="s">
        <v>31</v>
      </c>
      <c r="G14" s="36"/>
      <c r="H14" s="36"/>
      <c r="I14" s="37" t="s">
        <v>30</v>
      </c>
      <c r="J14" s="75"/>
      <c r="K14" s="44" t="s">
        <v>372</v>
      </c>
      <c r="L14" s="39" t="s">
        <v>34</v>
      </c>
      <c r="M14" s="10">
        <v>1</v>
      </c>
      <c r="N14" s="120" t="s">
        <v>35</v>
      </c>
      <c r="O14" s="41">
        <v>343</v>
      </c>
      <c r="P14" s="136" t="s">
        <v>40</v>
      </c>
      <c r="Q14" s="135" t="s">
        <v>373</v>
      </c>
    </row>
    <row r="15" spans="1:17" s="20" customFormat="1" ht="18" customHeight="1" x14ac:dyDescent="0.15">
      <c r="B15" s="91"/>
      <c r="C15" s="10"/>
      <c r="D15" s="10"/>
      <c r="E15" s="10"/>
      <c r="F15" s="10" t="s">
        <v>31</v>
      </c>
      <c r="G15" s="36"/>
      <c r="H15" s="36"/>
      <c r="I15" s="37" t="s">
        <v>30</v>
      </c>
      <c r="J15" s="75"/>
      <c r="K15" s="38" t="s">
        <v>490</v>
      </c>
      <c r="L15" s="10" t="s">
        <v>34</v>
      </c>
      <c r="M15" s="10">
        <v>2</v>
      </c>
      <c r="N15" s="40" t="s">
        <v>35</v>
      </c>
      <c r="O15" s="41">
        <v>350</v>
      </c>
      <c r="P15" s="136" t="s">
        <v>36</v>
      </c>
      <c r="Q15" s="135" t="s">
        <v>491</v>
      </c>
    </row>
    <row r="16" spans="1:17" s="20" customFormat="1" ht="18" customHeight="1" x14ac:dyDescent="0.15">
      <c r="B16" s="91"/>
      <c r="C16" s="68"/>
      <c r="D16" s="68"/>
      <c r="E16" s="68"/>
      <c r="F16" s="68" t="s">
        <v>31</v>
      </c>
      <c r="G16" s="68"/>
      <c r="H16" s="76"/>
      <c r="I16" s="98" t="s">
        <v>30</v>
      </c>
      <c r="J16" s="73"/>
      <c r="K16" s="67" t="s">
        <v>376</v>
      </c>
      <c r="L16" s="72" t="s">
        <v>34</v>
      </c>
      <c r="M16" s="68">
        <v>1</v>
      </c>
      <c r="N16" s="131" t="s">
        <v>35</v>
      </c>
      <c r="O16" s="51">
        <v>354</v>
      </c>
      <c r="P16" s="141" t="s">
        <v>40</v>
      </c>
      <c r="Q16" s="133" t="s">
        <v>492</v>
      </c>
    </row>
    <row r="17" spans="2:17" s="20" customFormat="1" ht="18" customHeight="1" x14ac:dyDescent="0.15">
      <c r="B17" s="91"/>
      <c r="C17" s="10"/>
      <c r="D17" s="10"/>
      <c r="E17" s="10"/>
      <c r="F17" s="10" t="s">
        <v>31</v>
      </c>
      <c r="G17" s="36"/>
      <c r="H17" s="36"/>
      <c r="I17" s="37" t="s">
        <v>30</v>
      </c>
      <c r="J17" s="75"/>
      <c r="K17" s="44" t="s">
        <v>377</v>
      </c>
      <c r="L17" s="39" t="s">
        <v>34</v>
      </c>
      <c r="M17" s="10">
        <v>1</v>
      </c>
      <c r="N17" s="120" t="s">
        <v>39</v>
      </c>
      <c r="O17" s="41">
        <v>344</v>
      </c>
      <c r="P17" s="136" t="s">
        <v>40</v>
      </c>
      <c r="Q17" s="135" t="s">
        <v>378</v>
      </c>
    </row>
    <row r="18" spans="2:17" s="20" customFormat="1" ht="18" customHeight="1" x14ac:dyDescent="0.15">
      <c r="B18" s="91"/>
      <c r="C18" s="10"/>
      <c r="D18" s="10"/>
      <c r="E18" s="10"/>
      <c r="F18" s="10" t="s">
        <v>31</v>
      </c>
      <c r="G18" s="36"/>
      <c r="H18" s="36"/>
      <c r="I18" s="37" t="s">
        <v>30</v>
      </c>
      <c r="J18" s="75"/>
      <c r="K18" s="38" t="s">
        <v>379</v>
      </c>
      <c r="L18" s="39" t="s">
        <v>34</v>
      </c>
      <c r="M18" s="10">
        <v>1</v>
      </c>
      <c r="N18" s="40" t="s">
        <v>39</v>
      </c>
      <c r="O18" s="41">
        <v>352</v>
      </c>
      <c r="P18" s="136" t="s">
        <v>40</v>
      </c>
      <c r="Q18" s="135" t="s">
        <v>494</v>
      </c>
    </row>
    <row r="19" spans="2:17" s="20" customFormat="1" ht="18" customHeight="1" x14ac:dyDescent="0.15">
      <c r="B19" s="91"/>
      <c r="C19" s="10"/>
      <c r="D19" s="10"/>
      <c r="E19" s="10"/>
      <c r="F19" s="10" t="s">
        <v>31</v>
      </c>
      <c r="G19" s="36"/>
      <c r="H19" s="36"/>
      <c r="I19" s="37" t="s">
        <v>30</v>
      </c>
      <c r="J19" s="75"/>
      <c r="K19" s="121" t="s">
        <v>380</v>
      </c>
      <c r="L19" s="122" t="s">
        <v>34</v>
      </c>
      <c r="M19" s="21">
        <v>2</v>
      </c>
      <c r="N19" s="120" t="s">
        <v>39</v>
      </c>
      <c r="O19" s="41">
        <v>359</v>
      </c>
      <c r="P19" s="136" t="s">
        <v>36</v>
      </c>
      <c r="Q19" s="135" t="s">
        <v>381</v>
      </c>
    </row>
    <row r="20" spans="2:17" s="20" customFormat="1" ht="18" customHeight="1" x14ac:dyDescent="0.15">
      <c r="B20" s="91"/>
      <c r="C20" s="10"/>
      <c r="D20" s="10"/>
      <c r="E20" s="10"/>
      <c r="F20" s="10" t="s">
        <v>31</v>
      </c>
      <c r="G20" s="36"/>
      <c r="H20" s="36"/>
      <c r="I20" s="37" t="s">
        <v>30</v>
      </c>
      <c r="J20" s="75"/>
      <c r="K20" s="38" t="s">
        <v>382</v>
      </c>
      <c r="L20" s="10" t="s">
        <v>34</v>
      </c>
      <c r="M20" s="10">
        <v>2</v>
      </c>
      <c r="N20" s="40" t="s">
        <v>39</v>
      </c>
      <c r="O20" s="41">
        <v>361</v>
      </c>
      <c r="P20" s="136" t="s">
        <v>36</v>
      </c>
      <c r="Q20" s="135" t="s">
        <v>375</v>
      </c>
    </row>
    <row r="21" spans="2:17" s="20" customFormat="1" ht="18" customHeight="1" x14ac:dyDescent="0.15">
      <c r="B21" s="91"/>
      <c r="C21" s="10"/>
      <c r="D21" s="10"/>
      <c r="E21" s="10"/>
      <c r="F21" s="10" t="s">
        <v>31</v>
      </c>
      <c r="G21" s="36"/>
      <c r="H21" s="36"/>
      <c r="I21" s="37" t="s">
        <v>30</v>
      </c>
      <c r="J21" s="75"/>
      <c r="K21" s="38" t="s">
        <v>379</v>
      </c>
      <c r="L21" s="39" t="s">
        <v>34</v>
      </c>
      <c r="M21" s="10">
        <v>3</v>
      </c>
      <c r="N21" s="40" t="s">
        <v>46</v>
      </c>
      <c r="O21" s="41">
        <v>362</v>
      </c>
      <c r="P21" s="136" t="s">
        <v>40</v>
      </c>
      <c r="Q21" s="135" t="s">
        <v>494</v>
      </c>
    </row>
    <row r="22" spans="2:17" s="20" customFormat="1" ht="18" customHeight="1" x14ac:dyDescent="0.15">
      <c r="B22" s="91"/>
      <c r="C22" s="10"/>
      <c r="D22" s="10"/>
      <c r="E22" s="10"/>
      <c r="F22" s="10" t="s">
        <v>31</v>
      </c>
      <c r="G22" s="36"/>
      <c r="H22" s="36"/>
      <c r="I22" s="37" t="s">
        <v>30</v>
      </c>
      <c r="J22" s="75"/>
      <c r="K22" s="44" t="s">
        <v>383</v>
      </c>
      <c r="L22" s="39" t="s">
        <v>34</v>
      </c>
      <c r="M22" s="10">
        <v>1</v>
      </c>
      <c r="N22" s="120" t="s">
        <v>46</v>
      </c>
      <c r="O22" s="41">
        <v>364</v>
      </c>
      <c r="P22" s="136" t="s">
        <v>40</v>
      </c>
      <c r="Q22" s="135" t="s">
        <v>373</v>
      </c>
    </row>
    <row r="23" spans="2:17" s="20" customFormat="1" ht="18" customHeight="1" x14ac:dyDescent="0.15">
      <c r="B23" s="91"/>
      <c r="C23" s="10"/>
      <c r="D23" s="10"/>
      <c r="E23" s="10"/>
      <c r="F23" s="10" t="s">
        <v>31</v>
      </c>
      <c r="G23" s="36"/>
      <c r="H23" s="36"/>
      <c r="I23" s="37" t="s">
        <v>30</v>
      </c>
      <c r="J23" s="75"/>
      <c r="K23" s="38" t="s">
        <v>384</v>
      </c>
      <c r="L23" s="39" t="s">
        <v>34</v>
      </c>
      <c r="M23" s="10">
        <v>2</v>
      </c>
      <c r="N23" s="40" t="s">
        <v>46</v>
      </c>
      <c r="O23" s="41">
        <v>365</v>
      </c>
      <c r="P23" s="136" t="s">
        <v>40</v>
      </c>
      <c r="Q23" s="135" t="s">
        <v>494</v>
      </c>
    </row>
    <row r="24" spans="2:17" s="20" customFormat="1" ht="18" customHeight="1" x14ac:dyDescent="0.15">
      <c r="B24" s="91"/>
      <c r="C24" s="10"/>
      <c r="D24" s="10"/>
      <c r="E24" s="10"/>
      <c r="F24" s="10" t="s">
        <v>31</v>
      </c>
      <c r="G24" s="36"/>
      <c r="H24" s="36"/>
      <c r="I24" s="37" t="s">
        <v>30</v>
      </c>
      <c r="J24" s="75"/>
      <c r="K24" s="38" t="s">
        <v>498</v>
      </c>
      <c r="L24" s="39" t="s">
        <v>34</v>
      </c>
      <c r="M24" s="10">
        <v>2</v>
      </c>
      <c r="N24" s="120" t="s">
        <v>46</v>
      </c>
      <c r="O24" s="41">
        <v>369</v>
      </c>
      <c r="P24" s="136" t="s">
        <v>40</v>
      </c>
      <c r="Q24" s="135" t="s">
        <v>492</v>
      </c>
    </row>
    <row r="25" spans="2:17" s="20" customFormat="1" ht="18" customHeight="1" x14ac:dyDescent="0.15">
      <c r="B25" s="91"/>
      <c r="C25" s="10"/>
      <c r="D25" s="10"/>
      <c r="E25" s="10"/>
      <c r="F25" s="10" t="s">
        <v>31</v>
      </c>
      <c r="G25" s="36"/>
      <c r="H25" s="36"/>
      <c r="I25" s="37" t="s">
        <v>30</v>
      </c>
      <c r="J25" s="75"/>
      <c r="K25" s="121" t="s">
        <v>380</v>
      </c>
      <c r="L25" s="122" t="s">
        <v>34</v>
      </c>
      <c r="M25" s="21">
        <v>2</v>
      </c>
      <c r="N25" s="120" t="s">
        <v>46</v>
      </c>
      <c r="O25" s="41">
        <v>373</v>
      </c>
      <c r="P25" s="136" t="s">
        <v>36</v>
      </c>
      <c r="Q25" s="135" t="s">
        <v>381</v>
      </c>
    </row>
    <row r="26" spans="2:17" s="20" customFormat="1" ht="18" customHeight="1" x14ac:dyDescent="0.15">
      <c r="B26" s="91"/>
      <c r="C26" s="10"/>
      <c r="D26" s="10"/>
      <c r="E26" s="10"/>
      <c r="F26" s="10" t="s">
        <v>31</v>
      </c>
      <c r="G26" s="36"/>
      <c r="H26" s="36"/>
      <c r="I26" s="37" t="s">
        <v>30</v>
      </c>
      <c r="J26" s="75"/>
      <c r="K26" s="38" t="s">
        <v>385</v>
      </c>
      <c r="L26" s="10" t="s">
        <v>34</v>
      </c>
      <c r="M26" s="10">
        <v>2</v>
      </c>
      <c r="N26" s="40" t="s">
        <v>46</v>
      </c>
      <c r="O26" s="41">
        <v>374</v>
      </c>
      <c r="P26" s="136" t="s">
        <v>36</v>
      </c>
      <c r="Q26" s="135" t="s">
        <v>375</v>
      </c>
    </row>
    <row r="27" spans="2:17" s="20" customFormat="1" ht="18" customHeight="1" x14ac:dyDescent="0.15">
      <c r="B27" s="91"/>
      <c r="C27" s="10"/>
      <c r="D27" s="10"/>
      <c r="E27" s="10"/>
      <c r="F27" s="10" t="s">
        <v>31</v>
      </c>
      <c r="G27" s="36"/>
      <c r="H27" s="36"/>
      <c r="I27" s="37" t="s">
        <v>30</v>
      </c>
      <c r="J27" s="75"/>
      <c r="K27" s="38" t="s">
        <v>499</v>
      </c>
      <c r="L27" s="10" t="s">
        <v>34</v>
      </c>
      <c r="M27" s="10">
        <v>1</v>
      </c>
      <c r="N27" s="40" t="s">
        <v>46</v>
      </c>
      <c r="O27" s="41">
        <v>394</v>
      </c>
      <c r="P27" s="136" t="s">
        <v>36</v>
      </c>
      <c r="Q27" s="135" t="s">
        <v>375</v>
      </c>
    </row>
    <row r="28" spans="2:17" s="20" customFormat="1" ht="18" customHeight="1" x14ac:dyDescent="0.15">
      <c r="B28" s="91"/>
      <c r="C28" s="10"/>
      <c r="D28" s="10"/>
      <c r="E28" s="10"/>
      <c r="F28" s="10" t="s">
        <v>31</v>
      </c>
      <c r="G28" s="36"/>
      <c r="H28" s="36"/>
      <c r="I28" s="37" t="s">
        <v>30</v>
      </c>
      <c r="J28" s="75"/>
      <c r="K28" s="38" t="s">
        <v>386</v>
      </c>
      <c r="L28" s="39" t="s">
        <v>34</v>
      </c>
      <c r="M28" s="10">
        <v>2</v>
      </c>
      <c r="N28" s="40" t="s">
        <v>46</v>
      </c>
      <c r="O28" s="41">
        <v>375</v>
      </c>
      <c r="P28" s="136" t="s">
        <v>36</v>
      </c>
      <c r="Q28" s="135" t="s">
        <v>381</v>
      </c>
    </row>
    <row r="29" spans="2:17" s="20" customFormat="1" ht="18" customHeight="1" x14ac:dyDescent="0.15">
      <c r="B29" s="91"/>
      <c r="C29" s="10"/>
      <c r="D29" s="10"/>
      <c r="E29" s="10"/>
      <c r="F29" s="10" t="s">
        <v>31</v>
      </c>
      <c r="G29" s="36"/>
      <c r="H29" s="36"/>
      <c r="I29" s="37" t="s">
        <v>30</v>
      </c>
      <c r="J29" s="75"/>
      <c r="K29" s="38" t="s">
        <v>387</v>
      </c>
      <c r="L29" s="39" t="s">
        <v>34</v>
      </c>
      <c r="M29" s="10">
        <v>2</v>
      </c>
      <c r="N29" s="40" t="s">
        <v>141</v>
      </c>
      <c r="O29" s="41">
        <v>377</v>
      </c>
      <c r="P29" s="136" t="s">
        <v>40</v>
      </c>
      <c r="Q29" s="135" t="s">
        <v>494</v>
      </c>
    </row>
    <row r="30" spans="2:17" s="20" customFormat="1" ht="18" customHeight="1" x14ac:dyDescent="0.15">
      <c r="B30" s="91"/>
      <c r="C30" s="10"/>
      <c r="D30" s="10"/>
      <c r="E30" s="10"/>
      <c r="F30" s="10" t="s">
        <v>31</v>
      </c>
      <c r="G30" s="36"/>
      <c r="H30" s="36"/>
      <c r="I30" s="37" t="s">
        <v>30</v>
      </c>
      <c r="J30" s="75"/>
      <c r="K30" s="38" t="s">
        <v>388</v>
      </c>
      <c r="L30" s="39" t="s">
        <v>34</v>
      </c>
      <c r="M30" s="10">
        <v>2</v>
      </c>
      <c r="N30" s="40" t="s">
        <v>141</v>
      </c>
      <c r="O30" s="41">
        <v>379</v>
      </c>
      <c r="P30" s="136" t="s">
        <v>40</v>
      </c>
      <c r="Q30" s="135" t="s">
        <v>494</v>
      </c>
    </row>
    <row r="31" spans="2:17" s="20" customFormat="1" ht="18" customHeight="1" x14ac:dyDescent="0.15">
      <c r="B31" s="91"/>
      <c r="C31" s="10"/>
      <c r="D31" s="10"/>
      <c r="E31" s="10"/>
      <c r="F31" s="10" t="s">
        <v>31</v>
      </c>
      <c r="G31" s="36"/>
      <c r="H31" s="36"/>
      <c r="I31" s="37" t="s">
        <v>30</v>
      </c>
      <c r="J31" s="75"/>
      <c r="K31" s="38" t="s">
        <v>389</v>
      </c>
      <c r="L31" s="39" t="s">
        <v>34</v>
      </c>
      <c r="M31" s="10">
        <v>1</v>
      </c>
      <c r="N31" s="40" t="s">
        <v>141</v>
      </c>
      <c r="O31" s="41">
        <v>381</v>
      </c>
      <c r="P31" s="136" t="s">
        <v>40</v>
      </c>
      <c r="Q31" s="135" t="s">
        <v>494</v>
      </c>
    </row>
    <row r="32" spans="2:17" s="20" customFormat="1" ht="18" customHeight="1" x14ac:dyDescent="0.15">
      <c r="B32" s="91"/>
      <c r="C32" s="10"/>
      <c r="D32" s="10"/>
      <c r="E32" s="10"/>
      <c r="F32" s="10" t="s">
        <v>31</v>
      </c>
      <c r="G32" s="36"/>
      <c r="H32" s="36"/>
      <c r="I32" s="37" t="s">
        <v>30</v>
      </c>
      <c r="J32" s="75"/>
      <c r="K32" s="38" t="s">
        <v>390</v>
      </c>
      <c r="L32" s="39" t="s">
        <v>34</v>
      </c>
      <c r="M32" s="10">
        <v>2</v>
      </c>
      <c r="N32" s="40" t="s">
        <v>141</v>
      </c>
      <c r="O32" s="41">
        <v>382</v>
      </c>
      <c r="P32" s="136" t="s">
        <v>40</v>
      </c>
      <c r="Q32" s="135" t="s">
        <v>494</v>
      </c>
    </row>
    <row r="33" spans="2:17" s="20" customFormat="1" ht="18" customHeight="1" x14ac:dyDescent="0.15">
      <c r="B33" s="91"/>
      <c r="C33" s="10"/>
      <c r="D33" s="10"/>
      <c r="E33" s="10"/>
      <c r="F33" s="10" t="s">
        <v>31</v>
      </c>
      <c r="G33" s="36"/>
      <c r="H33" s="36"/>
      <c r="I33" s="37" t="s">
        <v>30</v>
      </c>
      <c r="J33" s="75"/>
      <c r="K33" s="38" t="s">
        <v>391</v>
      </c>
      <c r="L33" s="39" t="s">
        <v>34</v>
      </c>
      <c r="M33" s="10">
        <v>2</v>
      </c>
      <c r="N33" s="40" t="s">
        <v>141</v>
      </c>
      <c r="O33" s="41">
        <v>389</v>
      </c>
      <c r="P33" s="136" t="s">
        <v>40</v>
      </c>
      <c r="Q33" s="135" t="s">
        <v>496</v>
      </c>
    </row>
    <row r="34" spans="2:17" s="20" customFormat="1" ht="18" customHeight="1" x14ac:dyDescent="0.15">
      <c r="B34" s="91"/>
      <c r="C34" s="10"/>
      <c r="D34" s="10"/>
      <c r="E34" s="10"/>
      <c r="F34" s="10" t="s">
        <v>31</v>
      </c>
      <c r="G34" s="36"/>
      <c r="H34" s="36"/>
      <c r="I34" s="37" t="s">
        <v>30</v>
      </c>
      <c r="J34" s="75"/>
      <c r="K34" s="38" t="s">
        <v>392</v>
      </c>
      <c r="L34" s="39" t="s">
        <v>34</v>
      </c>
      <c r="M34" s="10">
        <v>1</v>
      </c>
      <c r="N34" s="40" t="s">
        <v>141</v>
      </c>
      <c r="O34" s="41">
        <v>391</v>
      </c>
      <c r="P34" s="136" t="s">
        <v>40</v>
      </c>
      <c r="Q34" s="135" t="s">
        <v>393</v>
      </c>
    </row>
    <row r="35" spans="2:17" s="20" customFormat="1" ht="18" customHeight="1" x14ac:dyDescent="0.15">
      <c r="B35" s="91"/>
      <c r="C35" s="10"/>
      <c r="D35" s="10"/>
      <c r="E35" s="10"/>
      <c r="F35" s="10" t="s">
        <v>31</v>
      </c>
      <c r="G35" s="36"/>
      <c r="H35" s="36"/>
      <c r="I35" s="37" t="s">
        <v>30</v>
      </c>
      <c r="J35" s="75"/>
      <c r="K35" s="38" t="s">
        <v>500</v>
      </c>
      <c r="L35" s="10" t="s">
        <v>34</v>
      </c>
      <c r="M35" s="10">
        <v>1</v>
      </c>
      <c r="N35" s="40" t="s">
        <v>141</v>
      </c>
      <c r="O35" s="41">
        <v>396</v>
      </c>
      <c r="P35" s="136" t="s">
        <v>36</v>
      </c>
      <c r="Q35" s="135" t="s">
        <v>375</v>
      </c>
    </row>
    <row r="36" spans="2:17" s="20" customFormat="1" ht="18" customHeight="1" x14ac:dyDescent="0.15">
      <c r="B36" s="91"/>
      <c r="C36" s="10"/>
      <c r="D36" s="10"/>
      <c r="E36" s="10"/>
      <c r="F36" s="10" t="s">
        <v>31</v>
      </c>
      <c r="G36" s="36"/>
      <c r="H36" s="36"/>
      <c r="I36" s="37" t="s">
        <v>30</v>
      </c>
      <c r="J36" s="75"/>
      <c r="K36" s="38" t="s">
        <v>501</v>
      </c>
      <c r="L36" s="10" t="s">
        <v>34</v>
      </c>
      <c r="M36" s="10">
        <v>2</v>
      </c>
      <c r="N36" s="40" t="s">
        <v>141</v>
      </c>
      <c r="O36" s="41">
        <v>400</v>
      </c>
      <c r="P36" s="136" t="s">
        <v>36</v>
      </c>
      <c r="Q36" s="135" t="s">
        <v>375</v>
      </c>
    </row>
    <row r="37" spans="2:17" s="20" customFormat="1" ht="18" customHeight="1" x14ac:dyDescent="0.15">
      <c r="B37" s="91"/>
      <c r="C37" s="10"/>
      <c r="D37" s="10"/>
      <c r="E37" s="10"/>
      <c r="F37" s="10" t="s">
        <v>57</v>
      </c>
      <c r="G37" s="36"/>
      <c r="H37" s="36"/>
      <c r="I37" s="37" t="s">
        <v>30</v>
      </c>
      <c r="J37" s="75"/>
      <c r="K37" s="38" t="s">
        <v>307</v>
      </c>
      <c r="L37" s="39" t="s">
        <v>34</v>
      </c>
      <c r="M37" s="10">
        <v>1</v>
      </c>
      <c r="N37" s="40" t="s">
        <v>141</v>
      </c>
      <c r="O37" s="41">
        <v>402</v>
      </c>
      <c r="P37" s="136" t="s">
        <v>36</v>
      </c>
      <c r="Q37" s="135" t="s">
        <v>375</v>
      </c>
    </row>
    <row r="38" spans="2:17" s="20" customFormat="1" ht="18" customHeight="1" x14ac:dyDescent="0.15">
      <c r="B38" s="91"/>
      <c r="C38" s="10"/>
      <c r="D38" s="10"/>
      <c r="E38" s="10"/>
      <c r="F38" s="10" t="s">
        <v>31</v>
      </c>
      <c r="G38" s="36"/>
      <c r="H38" s="36"/>
      <c r="I38" s="37" t="s">
        <v>30</v>
      </c>
      <c r="J38" s="75"/>
      <c r="K38" s="38" t="s">
        <v>502</v>
      </c>
      <c r="L38" s="39" t="s">
        <v>34</v>
      </c>
      <c r="M38" s="10">
        <v>1</v>
      </c>
      <c r="N38" s="40" t="s">
        <v>141</v>
      </c>
      <c r="O38" s="41">
        <v>405</v>
      </c>
      <c r="P38" s="136" t="s">
        <v>36</v>
      </c>
      <c r="Q38" s="135" t="s">
        <v>381</v>
      </c>
    </row>
    <row r="39" spans="2:17" s="20" customFormat="1" ht="18" customHeight="1" x14ac:dyDescent="0.15">
      <c r="B39" s="91"/>
      <c r="C39" s="10"/>
      <c r="D39" s="10"/>
      <c r="E39" s="10"/>
      <c r="F39" s="10" t="s">
        <v>57</v>
      </c>
      <c r="G39" s="36"/>
      <c r="H39" s="36"/>
      <c r="I39" s="37" t="s">
        <v>30</v>
      </c>
      <c r="J39" s="75"/>
      <c r="K39" s="44" t="s">
        <v>394</v>
      </c>
      <c r="L39" s="39" t="s">
        <v>90</v>
      </c>
      <c r="M39" s="10">
        <v>1</v>
      </c>
      <c r="N39" s="120" t="s">
        <v>141</v>
      </c>
      <c r="O39" s="41">
        <v>407</v>
      </c>
      <c r="P39" s="136" t="s">
        <v>40</v>
      </c>
      <c r="Q39" s="135" t="s">
        <v>373</v>
      </c>
    </row>
    <row r="40" spans="2:17" s="20" customFormat="1" ht="18" customHeight="1" x14ac:dyDescent="0.15">
      <c r="B40" s="91"/>
      <c r="C40" s="10"/>
      <c r="D40" s="10"/>
      <c r="E40" s="10"/>
      <c r="F40" s="10" t="s">
        <v>31</v>
      </c>
      <c r="G40" s="36"/>
      <c r="H40" s="36"/>
      <c r="I40" s="37" t="s">
        <v>30</v>
      </c>
      <c r="J40" s="75"/>
      <c r="K40" s="44" t="s">
        <v>395</v>
      </c>
      <c r="L40" s="39" t="s">
        <v>90</v>
      </c>
      <c r="M40" s="10">
        <v>1</v>
      </c>
      <c r="N40" s="40" t="s">
        <v>141</v>
      </c>
      <c r="O40" s="41">
        <v>425</v>
      </c>
      <c r="P40" s="136" t="s">
        <v>40</v>
      </c>
      <c r="Q40" s="135" t="s">
        <v>373</v>
      </c>
    </row>
    <row r="41" spans="2:17" s="20" customFormat="1" ht="18" customHeight="1" x14ac:dyDescent="0.15">
      <c r="B41" s="91"/>
      <c r="C41" s="10"/>
      <c r="D41" s="10"/>
      <c r="E41" s="10"/>
      <c r="F41" s="10" t="s">
        <v>31</v>
      </c>
      <c r="G41" s="36"/>
      <c r="H41" s="36"/>
      <c r="I41" s="37" t="s">
        <v>30</v>
      </c>
      <c r="J41" s="75"/>
      <c r="K41" s="38" t="s">
        <v>396</v>
      </c>
      <c r="L41" s="10" t="s">
        <v>90</v>
      </c>
      <c r="M41" s="10">
        <v>1</v>
      </c>
      <c r="N41" s="40" t="s">
        <v>141</v>
      </c>
      <c r="O41" s="41">
        <v>392</v>
      </c>
      <c r="P41" s="136" t="s">
        <v>36</v>
      </c>
      <c r="Q41" s="135" t="s">
        <v>375</v>
      </c>
    </row>
    <row r="42" spans="2:17" s="20" customFormat="1" ht="18" customHeight="1" x14ac:dyDescent="0.15">
      <c r="B42" s="92"/>
      <c r="C42" s="10"/>
      <c r="D42" s="10"/>
      <c r="E42" s="10"/>
      <c r="F42" s="10" t="s">
        <v>57</v>
      </c>
      <c r="G42" s="36"/>
      <c r="H42" s="36"/>
      <c r="I42" s="37" t="s">
        <v>75</v>
      </c>
      <c r="J42" s="75"/>
      <c r="K42" s="44" t="s">
        <v>397</v>
      </c>
      <c r="L42" s="39" t="s">
        <v>77</v>
      </c>
      <c r="M42" s="10">
        <v>1</v>
      </c>
      <c r="N42" s="40" t="s">
        <v>60</v>
      </c>
      <c r="O42" s="41">
        <v>410</v>
      </c>
      <c r="P42" s="136" t="s">
        <v>36</v>
      </c>
      <c r="Q42" s="135" t="s">
        <v>381</v>
      </c>
    </row>
    <row r="43" spans="2:17" s="20" customFormat="1" ht="18" customHeight="1" x14ac:dyDescent="0.15">
      <c r="B43" s="92"/>
      <c r="C43" s="10"/>
      <c r="D43" s="10"/>
      <c r="E43" s="10"/>
      <c r="F43" s="10" t="s">
        <v>57</v>
      </c>
      <c r="G43" s="36"/>
      <c r="H43" s="36"/>
      <c r="I43" s="37" t="s">
        <v>75</v>
      </c>
      <c r="J43" s="75"/>
      <c r="K43" s="44" t="s">
        <v>398</v>
      </c>
      <c r="L43" s="39" t="s">
        <v>77</v>
      </c>
      <c r="M43" s="10">
        <v>2</v>
      </c>
      <c r="N43" s="40" t="s">
        <v>60</v>
      </c>
      <c r="O43" s="41">
        <v>411</v>
      </c>
      <c r="P43" s="136" t="s">
        <v>36</v>
      </c>
      <c r="Q43" s="135" t="s">
        <v>381</v>
      </c>
    </row>
    <row r="44" spans="2:17" s="20" customFormat="1" ht="18" customHeight="1" x14ac:dyDescent="0.15">
      <c r="B44" s="92"/>
      <c r="C44" s="10"/>
      <c r="D44" s="10"/>
      <c r="E44" s="10"/>
      <c r="F44" s="10" t="s">
        <v>57</v>
      </c>
      <c r="G44" s="36"/>
      <c r="H44" s="36"/>
      <c r="I44" s="37" t="s">
        <v>75</v>
      </c>
      <c r="J44" s="75"/>
      <c r="K44" s="44" t="s">
        <v>74</v>
      </c>
      <c r="L44" s="39" t="s">
        <v>77</v>
      </c>
      <c r="M44" s="10">
        <v>1</v>
      </c>
      <c r="N44" s="40" t="s">
        <v>399</v>
      </c>
      <c r="O44" s="41">
        <v>446</v>
      </c>
      <c r="P44" s="136" t="s">
        <v>36</v>
      </c>
      <c r="Q44" s="135" t="s">
        <v>381</v>
      </c>
    </row>
    <row r="45" spans="2:17" s="23" customFormat="1" ht="18" customHeight="1" x14ac:dyDescent="0.15">
      <c r="B45" s="232"/>
      <c r="C45" s="231"/>
      <c r="D45" s="231"/>
      <c r="E45" s="231"/>
      <c r="F45" s="10" t="s">
        <v>57</v>
      </c>
      <c r="G45" s="36"/>
      <c r="H45" s="36"/>
      <c r="I45" s="37" t="s">
        <v>75</v>
      </c>
      <c r="J45" s="75"/>
      <c r="K45" s="44" t="s">
        <v>486</v>
      </c>
      <c r="L45" s="39" t="s">
        <v>77</v>
      </c>
      <c r="M45" s="10">
        <v>2</v>
      </c>
      <c r="N45" s="40" t="s">
        <v>399</v>
      </c>
      <c r="O45" s="41"/>
      <c r="P45" s="136" t="s">
        <v>40</v>
      </c>
      <c r="Q45" s="135" t="s">
        <v>492</v>
      </c>
    </row>
    <row r="46" spans="2:17" s="20" customFormat="1" ht="18" customHeight="1" x14ac:dyDescent="0.15">
      <c r="B46" s="91"/>
      <c r="C46" s="10"/>
      <c r="D46" s="10"/>
      <c r="E46" s="10"/>
      <c r="F46" s="10" t="s">
        <v>31</v>
      </c>
      <c r="G46" s="36"/>
      <c r="H46" s="36"/>
      <c r="I46" s="37" t="s">
        <v>30</v>
      </c>
      <c r="J46" s="75"/>
      <c r="K46" s="38" t="s">
        <v>252</v>
      </c>
      <c r="L46" s="10" t="s">
        <v>34</v>
      </c>
      <c r="M46" s="10">
        <v>8</v>
      </c>
      <c r="N46" s="40" t="s">
        <v>80</v>
      </c>
      <c r="O46" s="41">
        <v>412</v>
      </c>
      <c r="P46" s="136" t="s">
        <v>36</v>
      </c>
      <c r="Q46" s="135" t="s">
        <v>381</v>
      </c>
    </row>
    <row r="47" spans="2:17" s="20" customFormat="1" ht="18" customHeight="1" x14ac:dyDescent="0.15">
      <c r="B47" s="91"/>
      <c r="C47" s="10"/>
      <c r="D47" s="10"/>
      <c r="E47" s="10"/>
      <c r="F47" s="68" t="s">
        <v>31</v>
      </c>
      <c r="G47" s="76"/>
      <c r="H47" s="36"/>
      <c r="I47" s="98" t="s">
        <v>30</v>
      </c>
      <c r="J47" s="75"/>
      <c r="K47" s="38" t="s">
        <v>400</v>
      </c>
      <c r="L47" s="39" t="s">
        <v>90</v>
      </c>
      <c r="M47" s="10">
        <v>1</v>
      </c>
      <c r="N47" s="40" t="s">
        <v>80</v>
      </c>
      <c r="O47" s="41">
        <v>413</v>
      </c>
      <c r="P47" s="136" t="s">
        <v>40</v>
      </c>
      <c r="Q47" s="135" t="s">
        <v>494</v>
      </c>
    </row>
    <row r="48" spans="2:17" s="20" customFormat="1" ht="18" customHeight="1" x14ac:dyDescent="0.15">
      <c r="B48" s="91"/>
      <c r="C48" s="10"/>
      <c r="D48" s="10"/>
      <c r="E48" s="10"/>
      <c r="F48" s="10" t="s">
        <v>57</v>
      </c>
      <c r="G48" s="36"/>
      <c r="H48" s="36"/>
      <c r="I48" s="37" t="s">
        <v>30</v>
      </c>
      <c r="J48" s="75"/>
      <c r="K48" s="44" t="s">
        <v>401</v>
      </c>
      <c r="L48" s="10" t="s">
        <v>90</v>
      </c>
      <c r="M48" s="10">
        <v>1</v>
      </c>
      <c r="N48" s="40" t="s">
        <v>80</v>
      </c>
      <c r="O48" s="41">
        <v>440</v>
      </c>
      <c r="P48" s="136" t="s">
        <v>40</v>
      </c>
      <c r="Q48" s="135" t="s">
        <v>494</v>
      </c>
    </row>
    <row r="49" spans="2:17" s="20" customFormat="1" ht="18" customHeight="1" x14ac:dyDescent="0.15">
      <c r="B49" s="91"/>
      <c r="C49" s="10"/>
      <c r="D49" s="10"/>
      <c r="E49" s="10"/>
      <c r="F49" s="10" t="s">
        <v>31</v>
      </c>
      <c r="G49" s="36"/>
      <c r="H49" s="36"/>
      <c r="I49" s="37" t="s">
        <v>30</v>
      </c>
      <c r="J49" s="75"/>
      <c r="K49" s="38" t="s">
        <v>402</v>
      </c>
      <c r="L49" s="39" t="s">
        <v>34</v>
      </c>
      <c r="M49" s="10">
        <v>2</v>
      </c>
      <c r="N49" s="40" t="s">
        <v>80</v>
      </c>
      <c r="O49" s="41">
        <v>415</v>
      </c>
      <c r="P49" s="136" t="s">
        <v>40</v>
      </c>
      <c r="Q49" s="135" t="s">
        <v>494</v>
      </c>
    </row>
    <row r="50" spans="2:17" s="20" customFormat="1" ht="18" customHeight="1" x14ac:dyDescent="0.15">
      <c r="B50" s="91"/>
      <c r="C50" s="10"/>
      <c r="D50" s="10"/>
      <c r="E50" s="10"/>
      <c r="F50" s="10" t="s">
        <v>31</v>
      </c>
      <c r="G50" s="36"/>
      <c r="H50" s="36"/>
      <c r="I50" s="37" t="s">
        <v>30</v>
      </c>
      <c r="J50" s="75"/>
      <c r="K50" s="38" t="s">
        <v>403</v>
      </c>
      <c r="L50" s="39" t="s">
        <v>34</v>
      </c>
      <c r="M50" s="10">
        <v>1</v>
      </c>
      <c r="N50" s="40" t="s">
        <v>80</v>
      </c>
      <c r="O50" s="41">
        <v>417</v>
      </c>
      <c r="P50" s="136" t="s">
        <v>40</v>
      </c>
      <c r="Q50" s="135" t="s">
        <v>494</v>
      </c>
    </row>
    <row r="51" spans="2:17" s="20" customFormat="1" ht="18" customHeight="1" x14ac:dyDescent="0.15">
      <c r="B51" s="91"/>
      <c r="C51" s="10"/>
      <c r="D51" s="10"/>
      <c r="E51" s="10"/>
      <c r="F51" s="10" t="s">
        <v>31</v>
      </c>
      <c r="G51" s="36"/>
      <c r="H51" s="36"/>
      <c r="I51" s="37" t="s">
        <v>30</v>
      </c>
      <c r="J51" s="75"/>
      <c r="K51" s="38" t="s">
        <v>404</v>
      </c>
      <c r="L51" s="39" t="s">
        <v>34</v>
      </c>
      <c r="M51" s="10">
        <v>1</v>
      </c>
      <c r="N51" s="40" t="s">
        <v>80</v>
      </c>
      <c r="O51" s="41">
        <v>419</v>
      </c>
      <c r="P51" s="136" t="s">
        <v>40</v>
      </c>
      <c r="Q51" s="135" t="s">
        <v>373</v>
      </c>
    </row>
    <row r="52" spans="2:17" s="20" customFormat="1" ht="18" customHeight="1" x14ac:dyDescent="0.15">
      <c r="B52" s="92"/>
      <c r="C52" s="10"/>
      <c r="D52" s="10"/>
      <c r="E52" s="10"/>
      <c r="F52" s="10" t="s">
        <v>31</v>
      </c>
      <c r="G52" s="36"/>
      <c r="H52" s="36"/>
      <c r="I52" s="37" t="s">
        <v>30</v>
      </c>
      <c r="J52" s="75"/>
      <c r="K52" s="44" t="s">
        <v>405</v>
      </c>
      <c r="L52" s="39" t="s">
        <v>34</v>
      </c>
      <c r="M52" s="10">
        <v>1</v>
      </c>
      <c r="N52" s="40" t="s">
        <v>80</v>
      </c>
      <c r="O52" s="41">
        <v>426</v>
      </c>
      <c r="P52" s="136" t="s">
        <v>40</v>
      </c>
      <c r="Q52" s="135" t="s">
        <v>373</v>
      </c>
    </row>
    <row r="53" spans="2:17" s="20" customFormat="1" ht="18" customHeight="1" x14ac:dyDescent="0.15">
      <c r="B53" s="92"/>
      <c r="C53" s="10"/>
      <c r="D53" s="10"/>
      <c r="E53" s="10"/>
      <c r="F53" s="10" t="s">
        <v>31</v>
      </c>
      <c r="G53" s="36"/>
      <c r="H53" s="36"/>
      <c r="I53" s="37" t="s">
        <v>30</v>
      </c>
      <c r="J53" s="75"/>
      <c r="K53" s="38" t="s">
        <v>503</v>
      </c>
      <c r="L53" s="10" t="s">
        <v>34</v>
      </c>
      <c r="M53" s="10">
        <v>2</v>
      </c>
      <c r="N53" s="40" t="s">
        <v>80</v>
      </c>
      <c r="O53" s="41">
        <v>434</v>
      </c>
      <c r="P53" s="136" t="s">
        <v>36</v>
      </c>
      <c r="Q53" s="135" t="s">
        <v>375</v>
      </c>
    </row>
    <row r="54" spans="2:17" s="20" customFormat="1" ht="18" customHeight="1" x14ac:dyDescent="0.15">
      <c r="B54" s="92"/>
      <c r="C54" s="10"/>
      <c r="D54" s="10"/>
      <c r="E54" s="10"/>
      <c r="F54" s="10" t="s">
        <v>57</v>
      </c>
      <c r="G54" s="36"/>
      <c r="H54" s="36"/>
      <c r="I54" s="37" t="s">
        <v>30</v>
      </c>
      <c r="J54" s="75"/>
      <c r="K54" s="38" t="s">
        <v>307</v>
      </c>
      <c r="L54" s="39" t="s">
        <v>34</v>
      </c>
      <c r="M54" s="10">
        <v>1</v>
      </c>
      <c r="N54" s="40" t="s">
        <v>80</v>
      </c>
      <c r="O54" s="41">
        <v>436</v>
      </c>
      <c r="P54" s="136" t="s">
        <v>36</v>
      </c>
      <c r="Q54" s="135" t="s">
        <v>375</v>
      </c>
    </row>
    <row r="55" spans="2:17" s="20" customFormat="1" ht="18" customHeight="1" x14ac:dyDescent="0.15">
      <c r="B55" s="92"/>
      <c r="C55" s="10"/>
      <c r="D55" s="10"/>
      <c r="E55" s="10"/>
      <c r="F55" s="10" t="s">
        <v>31</v>
      </c>
      <c r="G55" s="36"/>
      <c r="H55" s="36"/>
      <c r="I55" s="37" t="s">
        <v>30</v>
      </c>
      <c r="J55" s="75"/>
      <c r="K55" s="38" t="s">
        <v>504</v>
      </c>
      <c r="L55" s="39" t="s">
        <v>34</v>
      </c>
      <c r="M55" s="10">
        <v>1</v>
      </c>
      <c r="N55" s="40" t="s">
        <v>80</v>
      </c>
      <c r="O55" s="41">
        <v>438</v>
      </c>
      <c r="P55" s="136" t="s">
        <v>36</v>
      </c>
      <c r="Q55" s="135" t="s">
        <v>381</v>
      </c>
    </row>
    <row r="56" spans="2:17" s="20" customFormat="1" ht="18" customHeight="1" x14ac:dyDescent="0.15">
      <c r="B56" s="91"/>
      <c r="C56" s="10"/>
      <c r="D56" s="10"/>
      <c r="E56" s="10"/>
      <c r="F56" s="10" t="s">
        <v>31</v>
      </c>
      <c r="G56" s="36"/>
      <c r="H56" s="36"/>
      <c r="I56" s="37" t="s">
        <v>30</v>
      </c>
      <c r="J56" s="75"/>
      <c r="K56" s="38" t="s">
        <v>406</v>
      </c>
      <c r="L56" s="39" t="s">
        <v>90</v>
      </c>
      <c r="M56" s="10">
        <v>2</v>
      </c>
      <c r="N56" s="40" t="s">
        <v>80</v>
      </c>
      <c r="O56" s="41">
        <v>420</v>
      </c>
      <c r="P56" s="136" t="s">
        <v>40</v>
      </c>
      <c r="Q56" s="135" t="s">
        <v>393</v>
      </c>
    </row>
    <row r="57" spans="2:17" s="20" customFormat="1" ht="18" customHeight="1" x14ac:dyDescent="0.15">
      <c r="B57" s="91"/>
      <c r="C57" s="10"/>
      <c r="D57" s="10"/>
      <c r="E57" s="10"/>
      <c r="F57" s="10" t="s">
        <v>31</v>
      </c>
      <c r="G57" s="36"/>
      <c r="H57" s="36"/>
      <c r="I57" s="37" t="s">
        <v>30</v>
      </c>
      <c r="J57" s="75"/>
      <c r="K57" s="38" t="s">
        <v>407</v>
      </c>
      <c r="L57" s="39" t="s">
        <v>90</v>
      </c>
      <c r="M57" s="10">
        <v>1</v>
      </c>
      <c r="N57" s="40" t="s">
        <v>80</v>
      </c>
      <c r="O57" s="41">
        <v>423</v>
      </c>
      <c r="P57" s="136" t="s">
        <v>40</v>
      </c>
      <c r="Q57" s="135" t="s">
        <v>492</v>
      </c>
    </row>
    <row r="58" spans="2:17" s="20" customFormat="1" ht="18" customHeight="1" x14ac:dyDescent="0.15">
      <c r="B58" s="91"/>
      <c r="C58" s="10"/>
      <c r="D58" s="10"/>
      <c r="E58" s="10"/>
      <c r="F58" s="10" t="s">
        <v>31</v>
      </c>
      <c r="G58" s="36"/>
      <c r="H58" s="36"/>
      <c r="I58" s="37" t="s">
        <v>30</v>
      </c>
      <c r="J58" s="75"/>
      <c r="K58" s="38" t="s">
        <v>408</v>
      </c>
      <c r="L58" s="39" t="s">
        <v>77</v>
      </c>
      <c r="M58" s="10">
        <v>1</v>
      </c>
      <c r="N58" s="40" t="s">
        <v>80</v>
      </c>
      <c r="O58" s="41">
        <v>414</v>
      </c>
      <c r="P58" s="136" t="s">
        <v>40</v>
      </c>
      <c r="Q58" s="135" t="s">
        <v>494</v>
      </c>
    </row>
    <row r="59" spans="2:17" s="20" customFormat="1" ht="18" customHeight="1" x14ac:dyDescent="0.15">
      <c r="B59" s="92"/>
      <c r="C59" s="10"/>
      <c r="D59" s="10"/>
      <c r="E59" s="10"/>
      <c r="F59" s="10" t="s">
        <v>57</v>
      </c>
      <c r="G59" s="36"/>
      <c r="H59" s="36"/>
      <c r="I59" s="37" t="s">
        <v>30</v>
      </c>
      <c r="J59" s="75"/>
      <c r="K59" s="44" t="s">
        <v>409</v>
      </c>
      <c r="L59" s="39" t="s">
        <v>90</v>
      </c>
      <c r="M59" s="10">
        <v>1</v>
      </c>
      <c r="N59" s="120" t="s">
        <v>80</v>
      </c>
      <c r="O59" s="41">
        <v>444</v>
      </c>
      <c r="P59" s="136" t="s">
        <v>40</v>
      </c>
      <c r="Q59" s="135" t="s">
        <v>378</v>
      </c>
    </row>
    <row r="60" spans="2:17" s="20" customFormat="1" ht="18" customHeight="1" x14ac:dyDescent="0.15">
      <c r="B60" s="92"/>
      <c r="C60" s="10"/>
      <c r="D60" s="10"/>
      <c r="E60" s="10"/>
      <c r="F60" s="10" t="s">
        <v>57</v>
      </c>
      <c r="G60" s="36"/>
      <c r="H60" s="36"/>
      <c r="I60" s="37" t="s">
        <v>30</v>
      </c>
      <c r="J60" s="75"/>
      <c r="K60" s="44" t="s">
        <v>410</v>
      </c>
      <c r="L60" s="39" t="s">
        <v>90</v>
      </c>
      <c r="M60" s="10">
        <v>1</v>
      </c>
      <c r="N60" s="120" t="s">
        <v>80</v>
      </c>
      <c r="O60" s="41">
        <v>445</v>
      </c>
      <c r="P60" s="136" t="s">
        <v>40</v>
      </c>
      <c r="Q60" s="135" t="s">
        <v>378</v>
      </c>
    </row>
    <row r="61" spans="2:17" s="20" customFormat="1" ht="18" customHeight="1" x14ac:dyDescent="0.15">
      <c r="B61" s="92"/>
      <c r="C61" s="10" t="s">
        <v>66</v>
      </c>
      <c r="D61" s="10" t="s">
        <v>66</v>
      </c>
      <c r="E61" s="10" t="s">
        <v>66</v>
      </c>
      <c r="F61" s="10" t="s">
        <v>31</v>
      </c>
      <c r="G61" s="36"/>
      <c r="H61" s="36"/>
      <c r="I61" s="37" t="s">
        <v>30</v>
      </c>
      <c r="J61" s="75"/>
      <c r="K61" s="44" t="s">
        <v>96</v>
      </c>
      <c r="L61" s="10" t="s">
        <v>64</v>
      </c>
      <c r="M61" s="10">
        <v>6</v>
      </c>
      <c r="N61" s="40" t="s">
        <v>97</v>
      </c>
      <c r="O61" s="41">
        <v>515</v>
      </c>
      <c r="P61" s="136" t="s">
        <v>36</v>
      </c>
      <c r="Q61" s="135" t="s">
        <v>381</v>
      </c>
    </row>
    <row r="62" spans="2:17" s="20" customFormat="1" ht="18" customHeight="1" x14ac:dyDescent="0.15">
      <c r="B62" s="92"/>
      <c r="C62" s="10" t="s">
        <v>66</v>
      </c>
      <c r="D62" s="10" t="s">
        <v>66</v>
      </c>
      <c r="E62" s="10" t="s">
        <v>66</v>
      </c>
      <c r="F62" s="10" t="s">
        <v>31</v>
      </c>
      <c r="G62" s="36"/>
      <c r="H62" s="36"/>
      <c r="I62" s="37" t="s">
        <v>30</v>
      </c>
      <c r="J62" s="75"/>
      <c r="K62" s="38" t="s">
        <v>411</v>
      </c>
      <c r="L62" s="10" t="s">
        <v>64</v>
      </c>
      <c r="M62" s="10">
        <v>2</v>
      </c>
      <c r="N62" s="40" t="s">
        <v>97</v>
      </c>
      <c r="O62" s="41">
        <v>516</v>
      </c>
      <c r="P62" s="136" t="s">
        <v>36</v>
      </c>
      <c r="Q62" s="135" t="s">
        <v>381</v>
      </c>
    </row>
    <row r="63" spans="2:17" s="20" customFormat="1" ht="18" customHeight="1" x14ac:dyDescent="0.15">
      <c r="B63" s="92"/>
      <c r="C63" s="10" t="s">
        <v>66</v>
      </c>
      <c r="D63" s="10" t="s">
        <v>66</v>
      </c>
      <c r="E63" s="10" t="s">
        <v>66</v>
      </c>
      <c r="F63" s="10" t="s">
        <v>31</v>
      </c>
      <c r="G63" s="36"/>
      <c r="H63" s="36"/>
      <c r="I63" s="37" t="s">
        <v>30</v>
      </c>
      <c r="J63" s="75"/>
      <c r="K63" s="38" t="s">
        <v>100</v>
      </c>
      <c r="L63" s="10" t="s">
        <v>64</v>
      </c>
      <c r="M63" s="10">
        <v>2</v>
      </c>
      <c r="N63" s="40" t="s">
        <v>97</v>
      </c>
      <c r="O63" s="41">
        <v>522</v>
      </c>
      <c r="P63" s="136" t="s">
        <v>36</v>
      </c>
      <c r="Q63" s="135" t="s">
        <v>381</v>
      </c>
    </row>
    <row r="64" spans="2:17" s="20" customFormat="1" ht="18" customHeight="1" x14ac:dyDescent="0.15">
      <c r="B64" s="92"/>
      <c r="C64" s="10" t="s">
        <v>57</v>
      </c>
      <c r="D64" s="10" t="s">
        <v>57</v>
      </c>
      <c r="E64" s="10" t="s">
        <v>57</v>
      </c>
      <c r="F64" s="10" t="s">
        <v>31</v>
      </c>
      <c r="G64" s="36"/>
      <c r="H64" s="36"/>
      <c r="I64" s="37" t="s">
        <v>30</v>
      </c>
      <c r="J64" s="75"/>
      <c r="K64" s="38" t="s">
        <v>412</v>
      </c>
      <c r="L64" s="10" t="s">
        <v>92</v>
      </c>
      <c r="M64" s="10">
        <v>2</v>
      </c>
      <c r="N64" s="40" t="s">
        <v>97</v>
      </c>
      <c r="O64" s="41">
        <v>527</v>
      </c>
      <c r="P64" s="136" t="s">
        <v>40</v>
      </c>
      <c r="Q64" s="135" t="s">
        <v>494</v>
      </c>
    </row>
    <row r="65" spans="2:17" s="20" customFormat="1" ht="18" customHeight="1" x14ac:dyDescent="0.15">
      <c r="B65" s="92"/>
      <c r="C65" s="10" t="s">
        <v>57</v>
      </c>
      <c r="D65" s="10" t="s">
        <v>57</v>
      </c>
      <c r="E65" s="10" t="s">
        <v>57</v>
      </c>
      <c r="F65" s="10" t="s">
        <v>31</v>
      </c>
      <c r="G65" s="36"/>
      <c r="H65" s="36"/>
      <c r="I65" s="37" t="s">
        <v>30</v>
      </c>
      <c r="J65" s="75"/>
      <c r="K65" s="38" t="s">
        <v>413</v>
      </c>
      <c r="L65" s="10" t="s">
        <v>92</v>
      </c>
      <c r="M65" s="10">
        <v>2</v>
      </c>
      <c r="N65" s="40" t="s">
        <v>97</v>
      </c>
      <c r="O65" s="41">
        <v>537</v>
      </c>
      <c r="P65" s="136" t="s">
        <v>40</v>
      </c>
      <c r="Q65" s="135" t="s">
        <v>492</v>
      </c>
    </row>
    <row r="66" spans="2:17" s="20" customFormat="1" ht="18" customHeight="1" x14ac:dyDescent="0.15">
      <c r="B66" s="92"/>
      <c r="C66" s="10" t="s">
        <v>57</v>
      </c>
      <c r="D66" s="10" t="s">
        <v>57</v>
      </c>
      <c r="E66" s="10" t="s">
        <v>57</v>
      </c>
      <c r="F66" s="10" t="s">
        <v>31</v>
      </c>
      <c r="G66" s="36"/>
      <c r="H66" s="36"/>
      <c r="I66" s="37" t="s">
        <v>30</v>
      </c>
      <c r="J66" s="75"/>
      <c r="K66" s="38" t="s">
        <v>414</v>
      </c>
      <c r="L66" s="10" t="s">
        <v>92</v>
      </c>
      <c r="M66" s="10">
        <v>2</v>
      </c>
      <c r="N66" s="40" t="s">
        <v>97</v>
      </c>
      <c r="O66" s="41">
        <v>539</v>
      </c>
      <c r="P66" s="136" t="s">
        <v>40</v>
      </c>
      <c r="Q66" s="135" t="s">
        <v>373</v>
      </c>
    </row>
    <row r="67" spans="2:17" s="23" customFormat="1" ht="18" customHeight="1" x14ac:dyDescent="0.15">
      <c r="B67" s="232"/>
      <c r="C67" s="10" t="s">
        <v>57</v>
      </c>
      <c r="D67" s="10" t="s">
        <v>57</v>
      </c>
      <c r="E67" s="10" t="s">
        <v>57</v>
      </c>
      <c r="F67" s="10" t="s">
        <v>31</v>
      </c>
      <c r="G67" s="36"/>
      <c r="H67" s="36"/>
      <c r="I67" s="37" t="s">
        <v>30</v>
      </c>
      <c r="J67" s="75"/>
      <c r="K67" s="38" t="s">
        <v>487</v>
      </c>
      <c r="L67" s="10" t="s">
        <v>92</v>
      </c>
      <c r="M67" s="10">
        <v>2</v>
      </c>
      <c r="N67" s="40" t="s">
        <v>97</v>
      </c>
      <c r="O67" s="41"/>
      <c r="P67" s="136" t="s">
        <v>40</v>
      </c>
      <c r="Q67" s="135" t="s">
        <v>494</v>
      </c>
    </row>
    <row r="68" spans="2:17" s="20" customFormat="1" ht="18" customHeight="1" x14ac:dyDescent="0.15">
      <c r="B68" s="92"/>
      <c r="C68" s="10" t="s">
        <v>66</v>
      </c>
      <c r="D68" s="10" t="s">
        <v>66</v>
      </c>
      <c r="E68" s="10" t="s">
        <v>66</v>
      </c>
      <c r="F68" s="10" t="s">
        <v>31</v>
      </c>
      <c r="G68" s="36"/>
      <c r="H68" s="36"/>
      <c r="I68" s="37" t="s">
        <v>30</v>
      </c>
      <c r="J68" s="75"/>
      <c r="K68" s="38" t="s">
        <v>415</v>
      </c>
      <c r="L68" s="10" t="s">
        <v>64</v>
      </c>
      <c r="M68" s="10">
        <v>2</v>
      </c>
      <c r="N68" s="40" t="s">
        <v>109</v>
      </c>
      <c r="O68" s="41">
        <v>519</v>
      </c>
      <c r="P68" s="136" t="s">
        <v>36</v>
      </c>
      <c r="Q68" s="135" t="s">
        <v>381</v>
      </c>
    </row>
    <row r="69" spans="2:17" s="20" customFormat="1" ht="18" customHeight="1" x14ac:dyDescent="0.15">
      <c r="B69" s="92"/>
      <c r="C69" s="10" t="s">
        <v>57</v>
      </c>
      <c r="D69" s="10" t="s">
        <v>57</v>
      </c>
      <c r="E69" s="10" t="s">
        <v>31</v>
      </c>
      <c r="F69" s="68" t="s">
        <v>31</v>
      </c>
      <c r="G69" s="95"/>
      <c r="H69" s="36"/>
      <c r="I69" s="37" t="s">
        <v>30</v>
      </c>
      <c r="J69" s="75"/>
      <c r="K69" s="228" t="s">
        <v>416</v>
      </c>
      <c r="L69" s="75" t="s">
        <v>92</v>
      </c>
      <c r="M69" s="75">
        <v>2</v>
      </c>
      <c r="N69" s="96" t="s">
        <v>109</v>
      </c>
      <c r="O69" s="41">
        <v>525</v>
      </c>
      <c r="P69" s="136" t="s">
        <v>40</v>
      </c>
      <c r="Q69" s="135" t="s">
        <v>494</v>
      </c>
    </row>
    <row r="70" spans="2:17" s="20" customFormat="1" ht="18" customHeight="1" x14ac:dyDescent="0.15">
      <c r="B70" s="92"/>
      <c r="C70" s="10" t="s">
        <v>57</v>
      </c>
      <c r="D70" s="10" t="s">
        <v>57</v>
      </c>
      <c r="E70" s="10" t="s">
        <v>57</v>
      </c>
      <c r="F70" s="68" t="s">
        <v>31</v>
      </c>
      <c r="G70" s="97"/>
      <c r="H70" s="76"/>
      <c r="I70" s="98" t="s">
        <v>30</v>
      </c>
      <c r="J70" s="73"/>
      <c r="K70" s="70" t="s">
        <v>417</v>
      </c>
      <c r="L70" s="73" t="s">
        <v>92</v>
      </c>
      <c r="M70" s="73">
        <v>2</v>
      </c>
      <c r="N70" s="74" t="s">
        <v>97</v>
      </c>
      <c r="O70" s="41" t="s">
        <v>418</v>
      </c>
      <c r="P70" s="136" t="s">
        <v>40</v>
      </c>
      <c r="Q70" s="135" t="s">
        <v>494</v>
      </c>
    </row>
    <row r="71" spans="2:17" s="20" customFormat="1" ht="18" customHeight="1" x14ac:dyDescent="0.15">
      <c r="B71" s="92"/>
      <c r="C71" s="10" t="s">
        <v>57</v>
      </c>
      <c r="D71" s="10" t="s">
        <v>57</v>
      </c>
      <c r="E71" s="10" t="s">
        <v>57</v>
      </c>
      <c r="F71" s="10" t="s">
        <v>31</v>
      </c>
      <c r="G71" s="36"/>
      <c r="H71" s="36"/>
      <c r="I71" s="37" t="s">
        <v>30</v>
      </c>
      <c r="J71" s="75"/>
      <c r="K71" s="38" t="s">
        <v>419</v>
      </c>
      <c r="L71" s="10" t="s">
        <v>92</v>
      </c>
      <c r="M71" s="10">
        <v>2</v>
      </c>
      <c r="N71" s="40" t="s">
        <v>109</v>
      </c>
      <c r="O71" s="41">
        <v>530</v>
      </c>
      <c r="P71" s="136" t="s">
        <v>40</v>
      </c>
      <c r="Q71" s="135" t="s">
        <v>494</v>
      </c>
    </row>
    <row r="72" spans="2:17" s="20" customFormat="1" ht="18" customHeight="1" x14ac:dyDescent="0.15">
      <c r="B72" s="92"/>
      <c r="C72" s="10" t="s">
        <v>57</v>
      </c>
      <c r="D72" s="10" t="s">
        <v>57</v>
      </c>
      <c r="E72" s="10" t="s">
        <v>57</v>
      </c>
      <c r="F72" s="10" t="s">
        <v>31</v>
      </c>
      <c r="G72" s="36"/>
      <c r="H72" s="36"/>
      <c r="I72" s="37" t="s">
        <v>30</v>
      </c>
      <c r="J72" s="75"/>
      <c r="K72" s="38" t="s">
        <v>420</v>
      </c>
      <c r="L72" s="10" t="s">
        <v>92</v>
      </c>
      <c r="M72" s="10">
        <v>2</v>
      </c>
      <c r="N72" s="40" t="s">
        <v>109</v>
      </c>
      <c r="O72" s="41">
        <v>532</v>
      </c>
      <c r="P72" s="136" t="s">
        <v>40</v>
      </c>
      <c r="Q72" s="135" t="s">
        <v>494</v>
      </c>
    </row>
    <row r="73" spans="2:17" s="20" customFormat="1" ht="18" customHeight="1" x14ac:dyDescent="0.15">
      <c r="B73" s="92"/>
      <c r="C73" s="10" t="s">
        <v>57</v>
      </c>
      <c r="D73" s="10" t="s">
        <v>57</v>
      </c>
      <c r="E73" s="10" t="s">
        <v>57</v>
      </c>
      <c r="F73" s="10" t="s">
        <v>31</v>
      </c>
      <c r="G73" s="36"/>
      <c r="H73" s="36"/>
      <c r="I73" s="37" t="s">
        <v>30</v>
      </c>
      <c r="J73" s="75"/>
      <c r="K73" s="38" t="s">
        <v>421</v>
      </c>
      <c r="L73" s="10" t="s">
        <v>92</v>
      </c>
      <c r="M73" s="10">
        <v>2</v>
      </c>
      <c r="N73" s="40" t="s">
        <v>109</v>
      </c>
      <c r="O73" s="41">
        <v>538</v>
      </c>
      <c r="P73" s="136" t="s">
        <v>40</v>
      </c>
      <c r="Q73" s="135" t="s">
        <v>496</v>
      </c>
    </row>
    <row r="74" spans="2:17" s="20" customFormat="1" ht="18" customHeight="1" x14ac:dyDescent="0.15">
      <c r="B74" s="92"/>
      <c r="C74" s="10" t="s">
        <v>57</v>
      </c>
      <c r="D74" s="10" t="s">
        <v>57</v>
      </c>
      <c r="E74" s="10" t="s">
        <v>57</v>
      </c>
      <c r="F74" s="68" t="s">
        <v>31</v>
      </c>
      <c r="G74" s="97"/>
      <c r="H74" s="76"/>
      <c r="I74" s="98" t="s">
        <v>30</v>
      </c>
      <c r="J74" s="73"/>
      <c r="K74" s="43" t="s">
        <v>422</v>
      </c>
      <c r="L74" s="73" t="s">
        <v>92</v>
      </c>
      <c r="M74" s="73">
        <v>2</v>
      </c>
      <c r="N74" s="96" t="s">
        <v>109</v>
      </c>
      <c r="O74" s="41">
        <v>541</v>
      </c>
      <c r="P74" s="136" t="s">
        <v>40</v>
      </c>
      <c r="Q74" s="135" t="s">
        <v>492</v>
      </c>
    </row>
    <row r="75" spans="2:17" s="19" customFormat="1" ht="18" customHeight="1" thickBot="1" x14ac:dyDescent="0.2">
      <c r="B75" s="99" t="s">
        <v>121</v>
      </c>
      <c r="C75" s="222">
        <f>SUMIFS(M14:M74,C14:C74,"○")</f>
        <v>32</v>
      </c>
      <c r="D75" s="222">
        <f>SUMIFS(M14:M74,D14:D74,"○")</f>
        <v>32</v>
      </c>
      <c r="E75" s="222">
        <f>SUMIFS(M14:M74,E14:E74,"○")</f>
        <v>32</v>
      </c>
      <c r="F75" s="222">
        <f>SUMIFS(M14:M74,F14:F74,"○")</f>
        <v>106</v>
      </c>
      <c r="G75" s="222">
        <f>SUMIFS(M14:M74,G14:G74,"○")</f>
        <v>0</v>
      </c>
      <c r="H75" s="222">
        <f>SUMIFS(M14:M74,H14:H74,"○")</f>
        <v>0</v>
      </c>
      <c r="I75" s="100"/>
      <c r="J75" s="227"/>
      <c r="K75" s="55"/>
      <c r="L75" s="229"/>
      <c r="M75" s="229"/>
      <c r="N75" s="56"/>
      <c r="O75" s="57"/>
      <c r="P75" s="58"/>
      <c r="Q75" s="59"/>
    </row>
    <row r="76" spans="2:17" s="20" customFormat="1" ht="18" customHeight="1" thickTop="1" x14ac:dyDescent="0.15">
      <c r="B76" s="101" t="s">
        <v>122</v>
      </c>
      <c r="C76" s="62"/>
      <c r="D76" s="62"/>
      <c r="E76" s="62"/>
      <c r="F76" s="62" t="s">
        <v>31</v>
      </c>
      <c r="G76" s="62" t="s">
        <v>31</v>
      </c>
      <c r="H76" s="102"/>
      <c r="I76" s="103" t="s">
        <v>30</v>
      </c>
      <c r="J76" s="104"/>
      <c r="K76" s="83" t="s">
        <v>423</v>
      </c>
      <c r="L76" s="62" t="s">
        <v>34</v>
      </c>
      <c r="M76" s="62">
        <v>2</v>
      </c>
      <c r="N76" s="63" t="s">
        <v>35</v>
      </c>
      <c r="O76" s="64">
        <v>348</v>
      </c>
      <c r="P76" s="129" t="s">
        <v>124</v>
      </c>
      <c r="Q76" s="66" t="s">
        <v>125</v>
      </c>
    </row>
    <row r="77" spans="2:17" s="20" customFormat="1" ht="18" customHeight="1" x14ac:dyDescent="0.15">
      <c r="B77" s="91"/>
      <c r="C77" s="68"/>
      <c r="D77" s="68"/>
      <c r="E77" s="68"/>
      <c r="F77" s="68" t="s">
        <v>31</v>
      </c>
      <c r="G77" s="68" t="s">
        <v>31</v>
      </c>
      <c r="H77" s="76"/>
      <c r="I77" s="98" t="s">
        <v>30</v>
      </c>
      <c r="J77" s="73"/>
      <c r="K77" s="67" t="s">
        <v>424</v>
      </c>
      <c r="L77" s="68" t="s">
        <v>34</v>
      </c>
      <c r="M77" s="68">
        <v>2</v>
      </c>
      <c r="N77" s="46" t="s">
        <v>39</v>
      </c>
      <c r="O77" s="51">
        <v>357</v>
      </c>
      <c r="P77" s="132" t="s">
        <v>124</v>
      </c>
      <c r="Q77" s="70" t="s">
        <v>125</v>
      </c>
    </row>
    <row r="78" spans="2:17" s="20" customFormat="1" ht="18" customHeight="1" x14ac:dyDescent="0.15">
      <c r="B78" s="91"/>
      <c r="C78" s="68"/>
      <c r="D78" s="68"/>
      <c r="E78" s="68"/>
      <c r="F78" s="68" t="s">
        <v>31</v>
      </c>
      <c r="G78" s="68" t="s">
        <v>31</v>
      </c>
      <c r="H78" s="76"/>
      <c r="I78" s="98" t="s">
        <v>30</v>
      </c>
      <c r="J78" s="73"/>
      <c r="K78" s="67" t="s">
        <v>425</v>
      </c>
      <c r="L78" s="68" t="s">
        <v>34</v>
      </c>
      <c r="M78" s="68">
        <v>2</v>
      </c>
      <c r="N78" s="46" t="s">
        <v>46</v>
      </c>
      <c r="O78" s="51">
        <v>367</v>
      </c>
      <c r="P78" s="132" t="s">
        <v>124</v>
      </c>
      <c r="Q78" s="70" t="s">
        <v>125</v>
      </c>
    </row>
    <row r="79" spans="2:17" s="20" customFormat="1" ht="18" customHeight="1" x14ac:dyDescent="0.15">
      <c r="B79" s="91"/>
      <c r="C79" s="68"/>
      <c r="D79" s="68"/>
      <c r="E79" s="68"/>
      <c r="F79" s="68" t="s">
        <v>57</v>
      </c>
      <c r="G79" s="68" t="s">
        <v>57</v>
      </c>
      <c r="H79" s="76"/>
      <c r="I79" s="98" t="s">
        <v>75</v>
      </c>
      <c r="J79" s="73"/>
      <c r="K79" s="67" t="s">
        <v>426</v>
      </c>
      <c r="L79" s="68" t="s">
        <v>59</v>
      </c>
      <c r="M79" s="68">
        <v>2</v>
      </c>
      <c r="N79" s="46" t="s">
        <v>46</v>
      </c>
      <c r="O79" s="51">
        <v>371</v>
      </c>
      <c r="P79" s="132" t="s">
        <v>124</v>
      </c>
      <c r="Q79" s="70" t="s">
        <v>129</v>
      </c>
    </row>
    <row r="80" spans="2:17" s="20" customFormat="1" ht="18" customHeight="1" x14ac:dyDescent="0.15">
      <c r="B80" s="91"/>
      <c r="C80" s="68"/>
      <c r="D80" s="68"/>
      <c r="E80" s="68"/>
      <c r="F80" s="68" t="s">
        <v>31</v>
      </c>
      <c r="G80" s="68" t="s">
        <v>31</v>
      </c>
      <c r="H80" s="76"/>
      <c r="I80" s="98" t="s">
        <v>30</v>
      </c>
      <c r="J80" s="73"/>
      <c r="K80" s="67" t="s">
        <v>427</v>
      </c>
      <c r="L80" s="68" t="s">
        <v>34</v>
      </c>
      <c r="M80" s="68">
        <v>1</v>
      </c>
      <c r="N80" s="46" t="s">
        <v>141</v>
      </c>
      <c r="O80" s="51">
        <v>384</v>
      </c>
      <c r="P80" s="132" t="s">
        <v>124</v>
      </c>
      <c r="Q80" s="70" t="s">
        <v>125</v>
      </c>
    </row>
    <row r="81" spans="2:17" s="20" customFormat="1" ht="18" customHeight="1" x14ac:dyDescent="0.15">
      <c r="B81" s="91"/>
      <c r="C81" s="68"/>
      <c r="D81" s="68"/>
      <c r="E81" s="68"/>
      <c r="F81" s="68" t="s">
        <v>31</v>
      </c>
      <c r="G81" s="68" t="s">
        <v>31</v>
      </c>
      <c r="H81" s="76"/>
      <c r="I81" s="98" t="s">
        <v>30</v>
      </c>
      <c r="J81" s="73"/>
      <c r="K81" s="67" t="s">
        <v>428</v>
      </c>
      <c r="L81" s="68" t="s">
        <v>90</v>
      </c>
      <c r="M81" s="68">
        <v>2</v>
      </c>
      <c r="N81" s="46" t="s">
        <v>141</v>
      </c>
      <c r="O81" s="51">
        <v>385</v>
      </c>
      <c r="P81" s="132" t="s">
        <v>124</v>
      </c>
      <c r="Q81" s="70" t="s">
        <v>125</v>
      </c>
    </row>
    <row r="82" spans="2:17" s="20" customFormat="1" ht="18" customHeight="1" x14ac:dyDescent="0.15">
      <c r="B82" s="91"/>
      <c r="C82" s="68"/>
      <c r="D82" s="68"/>
      <c r="E82" s="68"/>
      <c r="F82" s="68" t="s">
        <v>31</v>
      </c>
      <c r="G82" s="68" t="s">
        <v>31</v>
      </c>
      <c r="H82" s="76"/>
      <c r="I82" s="98" t="s">
        <v>30</v>
      </c>
      <c r="J82" s="73"/>
      <c r="K82" s="67" t="s">
        <v>429</v>
      </c>
      <c r="L82" s="68" t="s">
        <v>34</v>
      </c>
      <c r="M82" s="68">
        <v>1</v>
      </c>
      <c r="N82" s="46" t="s">
        <v>141</v>
      </c>
      <c r="O82" s="51">
        <v>387</v>
      </c>
      <c r="P82" s="132" t="s">
        <v>124</v>
      </c>
      <c r="Q82" s="70" t="s">
        <v>125</v>
      </c>
    </row>
    <row r="83" spans="2:17" s="20" customFormat="1" ht="18" customHeight="1" x14ac:dyDescent="0.15">
      <c r="B83" s="91"/>
      <c r="C83" s="68"/>
      <c r="D83" s="68"/>
      <c r="E83" s="68"/>
      <c r="F83" s="68" t="s">
        <v>31</v>
      </c>
      <c r="G83" s="68" t="s">
        <v>31</v>
      </c>
      <c r="H83" s="76"/>
      <c r="I83" s="98" t="s">
        <v>30</v>
      </c>
      <c r="J83" s="73"/>
      <c r="K83" s="67" t="s">
        <v>430</v>
      </c>
      <c r="L83" s="68" t="s">
        <v>34</v>
      </c>
      <c r="M83" s="68">
        <v>1</v>
      </c>
      <c r="N83" s="46" t="s">
        <v>141</v>
      </c>
      <c r="O83" s="51">
        <v>397</v>
      </c>
      <c r="P83" s="132" t="s">
        <v>124</v>
      </c>
      <c r="Q83" s="70" t="s">
        <v>125</v>
      </c>
    </row>
    <row r="84" spans="2:17" s="20" customFormat="1" ht="18" customHeight="1" x14ac:dyDescent="0.15">
      <c r="B84" s="91"/>
      <c r="C84" s="68"/>
      <c r="D84" s="68"/>
      <c r="E84" s="68"/>
      <c r="F84" s="68" t="s">
        <v>66</v>
      </c>
      <c r="G84" s="68" t="s">
        <v>66</v>
      </c>
      <c r="H84" s="76"/>
      <c r="I84" s="98" t="s">
        <v>30</v>
      </c>
      <c r="J84" s="73"/>
      <c r="K84" s="67" t="s">
        <v>135</v>
      </c>
      <c r="L84" s="68" t="s">
        <v>34</v>
      </c>
      <c r="M84" s="68">
        <v>1</v>
      </c>
      <c r="N84" s="46" t="s">
        <v>141</v>
      </c>
      <c r="O84" s="51">
        <v>429</v>
      </c>
      <c r="P84" s="132" t="s">
        <v>124</v>
      </c>
      <c r="Q84" s="70" t="s">
        <v>129</v>
      </c>
    </row>
    <row r="85" spans="2:17" s="20" customFormat="1" ht="18" customHeight="1" x14ac:dyDescent="0.15">
      <c r="B85" s="91"/>
      <c r="C85" s="68"/>
      <c r="D85" s="68"/>
      <c r="E85" s="68"/>
      <c r="F85" s="68" t="s">
        <v>57</v>
      </c>
      <c r="G85" s="68" t="s">
        <v>57</v>
      </c>
      <c r="H85" s="76"/>
      <c r="I85" s="98" t="s">
        <v>30</v>
      </c>
      <c r="J85" s="73"/>
      <c r="K85" s="67" t="s">
        <v>431</v>
      </c>
      <c r="L85" s="68" t="s">
        <v>90</v>
      </c>
      <c r="M85" s="68">
        <v>1</v>
      </c>
      <c r="N85" s="46" t="s">
        <v>141</v>
      </c>
      <c r="O85" s="51">
        <v>406</v>
      </c>
      <c r="P85" s="132" t="s">
        <v>124</v>
      </c>
      <c r="Q85" s="70" t="s">
        <v>125</v>
      </c>
    </row>
    <row r="86" spans="2:17" s="20" customFormat="1" ht="18" customHeight="1" x14ac:dyDescent="0.15">
      <c r="B86" s="91"/>
      <c r="C86" s="68"/>
      <c r="D86" s="68"/>
      <c r="E86" s="68"/>
      <c r="F86" s="68" t="s">
        <v>66</v>
      </c>
      <c r="G86" s="68" t="s">
        <v>66</v>
      </c>
      <c r="H86" s="76"/>
      <c r="I86" s="98" t="s">
        <v>30</v>
      </c>
      <c r="J86" s="73"/>
      <c r="K86" s="67" t="s">
        <v>432</v>
      </c>
      <c r="L86" s="68" t="s">
        <v>34</v>
      </c>
      <c r="M86" s="68">
        <v>1</v>
      </c>
      <c r="N86" s="46" t="s">
        <v>80</v>
      </c>
      <c r="O86" s="51">
        <v>427</v>
      </c>
      <c r="P86" s="132" t="s">
        <v>124</v>
      </c>
      <c r="Q86" s="70" t="s">
        <v>129</v>
      </c>
    </row>
    <row r="87" spans="2:17" s="20" customFormat="1" ht="18" customHeight="1" x14ac:dyDescent="0.15">
      <c r="B87" s="91"/>
      <c r="C87" s="68"/>
      <c r="D87" s="68"/>
      <c r="E87" s="68"/>
      <c r="F87" s="68" t="s">
        <v>31</v>
      </c>
      <c r="G87" s="68" t="s">
        <v>31</v>
      </c>
      <c r="H87" s="76"/>
      <c r="I87" s="98" t="s">
        <v>30</v>
      </c>
      <c r="J87" s="73"/>
      <c r="K87" s="67" t="s">
        <v>433</v>
      </c>
      <c r="L87" s="72" t="s">
        <v>34</v>
      </c>
      <c r="M87" s="68">
        <v>1</v>
      </c>
      <c r="N87" s="46" t="s">
        <v>80</v>
      </c>
      <c r="O87" s="51">
        <v>431</v>
      </c>
      <c r="P87" s="132" t="s">
        <v>124</v>
      </c>
      <c r="Q87" s="70" t="s">
        <v>125</v>
      </c>
    </row>
    <row r="88" spans="2:17" s="20" customFormat="1" ht="18" customHeight="1" x14ac:dyDescent="0.15">
      <c r="B88" s="91"/>
      <c r="C88" s="10"/>
      <c r="D88" s="10"/>
      <c r="E88" s="10"/>
      <c r="F88" s="10" t="s">
        <v>31</v>
      </c>
      <c r="G88" s="36" t="s">
        <v>31</v>
      </c>
      <c r="H88" s="36"/>
      <c r="I88" s="37" t="s">
        <v>30</v>
      </c>
      <c r="J88" s="75"/>
      <c r="K88" s="44" t="s">
        <v>434</v>
      </c>
      <c r="L88" s="39" t="s">
        <v>90</v>
      </c>
      <c r="M88" s="10">
        <v>1</v>
      </c>
      <c r="N88" s="40" t="s">
        <v>80</v>
      </c>
      <c r="O88" s="41">
        <v>418</v>
      </c>
      <c r="P88" s="132" t="s">
        <v>124</v>
      </c>
      <c r="Q88" s="70" t="s">
        <v>125</v>
      </c>
    </row>
    <row r="89" spans="2:17" s="20" customFormat="1" ht="18" customHeight="1" x14ac:dyDescent="0.15">
      <c r="B89" s="91"/>
      <c r="C89" s="68"/>
      <c r="D89" s="68"/>
      <c r="E89" s="68"/>
      <c r="F89" s="68" t="s">
        <v>57</v>
      </c>
      <c r="G89" s="68" t="s">
        <v>31</v>
      </c>
      <c r="H89" s="76"/>
      <c r="I89" s="98" t="s">
        <v>30</v>
      </c>
      <c r="J89" s="73"/>
      <c r="K89" s="71" t="s">
        <v>435</v>
      </c>
      <c r="L89" s="72" t="s">
        <v>90</v>
      </c>
      <c r="M89" s="68">
        <v>1</v>
      </c>
      <c r="N89" s="46" t="s">
        <v>80</v>
      </c>
      <c r="O89" s="51">
        <v>422</v>
      </c>
      <c r="P89" s="132" t="s">
        <v>124</v>
      </c>
      <c r="Q89" s="70" t="s">
        <v>125</v>
      </c>
    </row>
    <row r="90" spans="2:17" s="20" customFormat="1" ht="18" customHeight="1" x14ac:dyDescent="0.15">
      <c r="B90" s="91"/>
      <c r="C90" s="68"/>
      <c r="D90" s="68"/>
      <c r="E90" s="68"/>
      <c r="F90" s="68" t="s">
        <v>57</v>
      </c>
      <c r="G90" s="68" t="s">
        <v>31</v>
      </c>
      <c r="H90" s="76"/>
      <c r="I90" s="98" t="s">
        <v>30</v>
      </c>
      <c r="J90" s="73"/>
      <c r="K90" s="71" t="s">
        <v>436</v>
      </c>
      <c r="L90" s="72" t="s">
        <v>90</v>
      </c>
      <c r="M90" s="68">
        <v>1</v>
      </c>
      <c r="N90" s="46" t="s">
        <v>80</v>
      </c>
      <c r="O90" s="51">
        <v>424</v>
      </c>
      <c r="P90" s="132" t="s">
        <v>124</v>
      </c>
      <c r="Q90" s="70" t="s">
        <v>125</v>
      </c>
    </row>
    <row r="91" spans="2:17" s="20" customFormat="1" ht="18" customHeight="1" x14ac:dyDescent="0.15">
      <c r="B91" s="91"/>
      <c r="C91" s="68"/>
      <c r="D91" s="68"/>
      <c r="E91" s="68"/>
      <c r="F91" s="68" t="s">
        <v>57</v>
      </c>
      <c r="G91" s="68" t="s">
        <v>57</v>
      </c>
      <c r="H91" s="76"/>
      <c r="I91" s="98" t="s">
        <v>30</v>
      </c>
      <c r="J91" s="73"/>
      <c r="K91" s="67" t="s">
        <v>437</v>
      </c>
      <c r="L91" s="68" t="s">
        <v>90</v>
      </c>
      <c r="M91" s="68">
        <v>1</v>
      </c>
      <c r="N91" s="46" t="s">
        <v>80</v>
      </c>
      <c r="O91" s="51">
        <v>439</v>
      </c>
      <c r="P91" s="132" t="s">
        <v>124</v>
      </c>
      <c r="Q91" s="70" t="s">
        <v>125</v>
      </c>
    </row>
    <row r="92" spans="2:17" s="20" customFormat="1" ht="18" customHeight="1" x14ac:dyDescent="0.15">
      <c r="B92" s="91"/>
      <c r="C92" s="68"/>
      <c r="D92" s="68"/>
      <c r="E92" s="68"/>
      <c r="F92" s="68" t="s">
        <v>57</v>
      </c>
      <c r="G92" s="68" t="s">
        <v>57</v>
      </c>
      <c r="H92" s="76"/>
      <c r="I92" s="98" t="s">
        <v>30</v>
      </c>
      <c r="J92" s="73"/>
      <c r="K92" s="67" t="s">
        <v>438</v>
      </c>
      <c r="L92" s="68" t="s">
        <v>90</v>
      </c>
      <c r="M92" s="68">
        <v>1</v>
      </c>
      <c r="N92" s="46" t="s">
        <v>439</v>
      </c>
      <c r="O92" s="51">
        <v>441</v>
      </c>
      <c r="P92" s="132" t="s">
        <v>124</v>
      </c>
      <c r="Q92" s="70" t="s">
        <v>125</v>
      </c>
    </row>
    <row r="93" spans="2:17" s="20" customFormat="1" ht="18" customHeight="1" x14ac:dyDescent="0.15">
      <c r="B93" s="91"/>
      <c r="C93" s="68"/>
      <c r="D93" s="68"/>
      <c r="E93" s="68"/>
      <c r="F93" s="68" t="s">
        <v>57</v>
      </c>
      <c r="G93" s="68" t="s">
        <v>57</v>
      </c>
      <c r="H93" s="76"/>
      <c r="I93" s="98" t="s">
        <v>30</v>
      </c>
      <c r="J93" s="73"/>
      <c r="K93" s="67" t="s">
        <v>440</v>
      </c>
      <c r="L93" s="10" t="s">
        <v>90</v>
      </c>
      <c r="M93" s="68">
        <v>1</v>
      </c>
      <c r="N93" s="46" t="s">
        <v>80</v>
      </c>
      <c r="O93" s="51">
        <v>442</v>
      </c>
      <c r="P93" s="132" t="s">
        <v>124</v>
      </c>
      <c r="Q93" s="70" t="s">
        <v>125</v>
      </c>
    </row>
    <row r="94" spans="2:17" s="20" customFormat="1" ht="18" customHeight="1" x14ac:dyDescent="0.15">
      <c r="B94" s="91"/>
      <c r="C94" s="68"/>
      <c r="D94" s="68"/>
      <c r="E94" s="68"/>
      <c r="F94" s="68" t="s">
        <v>57</v>
      </c>
      <c r="G94" s="68" t="s">
        <v>57</v>
      </c>
      <c r="H94" s="36"/>
      <c r="I94" s="98" t="s">
        <v>30</v>
      </c>
      <c r="J94" s="75"/>
      <c r="K94" s="44" t="s">
        <v>441</v>
      </c>
      <c r="L94" s="10" t="s">
        <v>90</v>
      </c>
      <c r="M94" s="10">
        <v>1</v>
      </c>
      <c r="N94" s="40" t="s">
        <v>439</v>
      </c>
      <c r="O94" s="41">
        <v>443</v>
      </c>
      <c r="P94" s="132" t="s">
        <v>124</v>
      </c>
      <c r="Q94" s="70" t="s">
        <v>125</v>
      </c>
    </row>
    <row r="95" spans="2:17" s="20" customFormat="1" ht="18" customHeight="1" x14ac:dyDescent="0.15">
      <c r="B95" s="91"/>
      <c r="C95" s="68"/>
      <c r="D95" s="68"/>
      <c r="E95" s="68"/>
      <c r="F95" s="68" t="s">
        <v>57</v>
      </c>
      <c r="G95" s="68" t="s">
        <v>57</v>
      </c>
      <c r="H95" s="76"/>
      <c r="I95" s="98" t="s">
        <v>30</v>
      </c>
      <c r="J95" s="73"/>
      <c r="K95" s="67" t="s">
        <v>442</v>
      </c>
      <c r="L95" s="68" t="s">
        <v>90</v>
      </c>
      <c r="M95" s="68">
        <v>1</v>
      </c>
      <c r="N95" s="46" t="s">
        <v>439</v>
      </c>
      <c r="O95" s="51">
        <v>446</v>
      </c>
      <c r="P95" s="132" t="s">
        <v>124</v>
      </c>
      <c r="Q95" s="70" t="s">
        <v>125</v>
      </c>
    </row>
    <row r="96" spans="2:17" s="20" customFormat="1" ht="18" customHeight="1" x14ac:dyDescent="0.15">
      <c r="B96" s="91"/>
      <c r="C96" s="68" t="s">
        <v>57</v>
      </c>
      <c r="D96" s="68" t="s">
        <v>57</v>
      </c>
      <c r="E96" s="68"/>
      <c r="F96" s="68" t="s">
        <v>31</v>
      </c>
      <c r="G96" s="68" t="s">
        <v>31</v>
      </c>
      <c r="H96" s="76"/>
      <c r="I96" s="98" t="s">
        <v>154</v>
      </c>
      <c r="J96" s="73"/>
      <c r="K96" s="67" t="s">
        <v>155</v>
      </c>
      <c r="L96" s="68" t="s">
        <v>64</v>
      </c>
      <c r="M96" s="68">
        <v>2</v>
      </c>
      <c r="N96" s="46" t="s">
        <v>97</v>
      </c>
      <c r="O96" s="51">
        <v>459</v>
      </c>
      <c r="P96" s="132" t="s">
        <v>124</v>
      </c>
      <c r="Q96" s="70" t="s">
        <v>156</v>
      </c>
    </row>
    <row r="97" spans="2:17" s="20" customFormat="1" ht="18" customHeight="1" x14ac:dyDescent="0.15">
      <c r="B97" s="92"/>
      <c r="C97" s="68" t="s">
        <v>57</v>
      </c>
      <c r="D97" s="68" t="s">
        <v>57</v>
      </c>
      <c r="E97" s="68"/>
      <c r="F97" s="10" t="s">
        <v>31</v>
      </c>
      <c r="G97" s="68" t="s">
        <v>31</v>
      </c>
      <c r="H97" s="36"/>
      <c r="I97" s="37" t="s">
        <v>157</v>
      </c>
      <c r="J97" s="75"/>
      <c r="K97" s="44" t="s">
        <v>158</v>
      </c>
      <c r="L97" s="10" t="s">
        <v>64</v>
      </c>
      <c r="M97" s="10">
        <v>2</v>
      </c>
      <c r="N97" s="40" t="s">
        <v>97</v>
      </c>
      <c r="O97" s="51">
        <v>460</v>
      </c>
      <c r="P97" s="132" t="s">
        <v>124</v>
      </c>
      <c r="Q97" s="70" t="s">
        <v>129</v>
      </c>
    </row>
    <row r="98" spans="2:17" s="20" customFormat="1" ht="18" customHeight="1" x14ac:dyDescent="0.15">
      <c r="B98" s="92"/>
      <c r="C98" s="68" t="s">
        <v>57</v>
      </c>
      <c r="D98" s="68" t="s">
        <v>57</v>
      </c>
      <c r="E98" s="68"/>
      <c r="F98" s="10" t="s">
        <v>31</v>
      </c>
      <c r="G98" s="68" t="s">
        <v>31</v>
      </c>
      <c r="H98" s="36"/>
      <c r="I98" s="37" t="s">
        <v>157</v>
      </c>
      <c r="J98" s="75"/>
      <c r="K98" s="44" t="s">
        <v>443</v>
      </c>
      <c r="L98" s="10" t="s">
        <v>64</v>
      </c>
      <c r="M98" s="10">
        <v>2</v>
      </c>
      <c r="N98" s="40" t="s">
        <v>97</v>
      </c>
      <c r="O98" s="51">
        <v>464</v>
      </c>
      <c r="P98" s="132" t="s">
        <v>124</v>
      </c>
      <c r="Q98" s="70" t="s">
        <v>129</v>
      </c>
    </row>
    <row r="99" spans="2:17" s="20" customFormat="1" ht="18" customHeight="1" x14ac:dyDescent="0.15">
      <c r="B99" s="92"/>
      <c r="C99" s="68" t="s">
        <v>66</v>
      </c>
      <c r="D99" s="68" t="s">
        <v>66</v>
      </c>
      <c r="E99" s="68"/>
      <c r="F99" s="68" t="s">
        <v>31</v>
      </c>
      <c r="G99" s="68" t="s">
        <v>31</v>
      </c>
      <c r="H99" s="76"/>
      <c r="I99" s="98" t="s">
        <v>30</v>
      </c>
      <c r="J99" s="73"/>
      <c r="K99" s="71" t="s">
        <v>444</v>
      </c>
      <c r="L99" s="68" t="s">
        <v>64</v>
      </c>
      <c r="M99" s="68">
        <v>2</v>
      </c>
      <c r="N99" s="46" t="s">
        <v>97</v>
      </c>
      <c r="O99" s="51">
        <v>518</v>
      </c>
      <c r="P99" s="132" t="s">
        <v>124</v>
      </c>
      <c r="Q99" s="70" t="s">
        <v>125</v>
      </c>
    </row>
    <row r="100" spans="2:17" s="20" customFormat="1" ht="18" customHeight="1" x14ac:dyDescent="0.15">
      <c r="B100" s="92"/>
      <c r="C100" s="68" t="s">
        <v>57</v>
      </c>
      <c r="D100" s="68" t="s">
        <v>57</v>
      </c>
      <c r="E100" s="68"/>
      <c r="F100" s="68" t="s">
        <v>31</v>
      </c>
      <c r="G100" s="68" t="s">
        <v>31</v>
      </c>
      <c r="H100" s="76"/>
      <c r="I100" s="98" t="s">
        <v>157</v>
      </c>
      <c r="J100" s="73"/>
      <c r="K100" s="67" t="s">
        <v>445</v>
      </c>
      <c r="L100" s="68" t="s">
        <v>92</v>
      </c>
      <c r="M100" s="68">
        <v>2</v>
      </c>
      <c r="N100" s="46" t="s">
        <v>97</v>
      </c>
      <c r="O100" s="51">
        <v>465</v>
      </c>
      <c r="P100" s="132" t="s">
        <v>124</v>
      </c>
      <c r="Q100" s="70" t="s">
        <v>129</v>
      </c>
    </row>
    <row r="101" spans="2:17" s="20" customFormat="1" ht="18" customHeight="1" x14ac:dyDescent="0.15">
      <c r="B101" s="92"/>
      <c r="C101" s="68" t="s">
        <v>57</v>
      </c>
      <c r="D101" s="68" t="s">
        <v>57</v>
      </c>
      <c r="E101" s="68"/>
      <c r="F101" s="68" t="s">
        <v>31</v>
      </c>
      <c r="G101" s="73" t="s">
        <v>31</v>
      </c>
      <c r="H101" s="97"/>
      <c r="I101" s="98" t="s">
        <v>157</v>
      </c>
      <c r="J101" s="73"/>
      <c r="K101" s="70" t="s">
        <v>161</v>
      </c>
      <c r="L101" s="73" t="s">
        <v>92</v>
      </c>
      <c r="M101" s="73">
        <v>2</v>
      </c>
      <c r="N101" s="40" t="s">
        <v>97</v>
      </c>
      <c r="O101" s="51">
        <v>466</v>
      </c>
      <c r="P101" s="132" t="s">
        <v>124</v>
      </c>
      <c r="Q101" s="70" t="s">
        <v>129</v>
      </c>
    </row>
    <row r="102" spans="2:17" s="20" customFormat="1" ht="18" customHeight="1" x14ac:dyDescent="0.15">
      <c r="B102" s="92"/>
      <c r="C102" s="68" t="s">
        <v>57</v>
      </c>
      <c r="D102" s="68" t="s">
        <v>57</v>
      </c>
      <c r="E102" s="68"/>
      <c r="F102" s="68" t="s">
        <v>31</v>
      </c>
      <c r="G102" s="68" t="s">
        <v>31</v>
      </c>
      <c r="H102" s="36"/>
      <c r="I102" s="98" t="s">
        <v>30</v>
      </c>
      <c r="J102" s="75"/>
      <c r="K102" s="44" t="s">
        <v>446</v>
      </c>
      <c r="L102" s="10" t="s">
        <v>92</v>
      </c>
      <c r="M102" s="10">
        <v>2</v>
      </c>
      <c r="N102" s="40" t="s">
        <v>97</v>
      </c>
      <c r="O102" s="41">
        <v>533</v>
      </c>
      <c r="P102" s="132" t="s">
        <v>124</v>
      </c>
      <c r="Q102" s="70" t="s">
        <v>125</v>
      </c>
    </row>
    <row r="103" spans="2:17" s="20" customFormat="1" ht="18" customHeight="1" x14ac:dyDescent="0.15">
      <c r="B103" s="92"/>
      <c r="C103" s="10" t="s">
        <v>57</v>
      </c>
      <c r="D103" s="10" t="s">
        <v>57</v>
      </c>
      <c r="E103" s="10"/>
      <c r="F103" s="68" t="s">
        <v>31</v>
      </c>
      <c r="G103" s="68" t="s">
        <v>31</v>
      </c>
      <c r="H103" s="36"/>
      <c r="I103" s="98" t="s">
        <v>162</v>
      </c>
      <c r="J103" s="75"/>
      <c r="K103" s="44" t="s">
        <v>268</v>
      </c>
      <c r="L103" s="10" t="s">
        <v>64</v>
      </c>
      <c r="M103" s="10">
        <v>2</v>
      </c>
      <c r="N103" s="40" t="s">
        <v>109</v>
      </c>
      <c r="O103" s="41">
        <v>449</v>
      </c>
      <c r="P103" s="132" t="s">
        <v>124</v>
      </c>
      <c r="Q103" s="70" t="s">
        <v>156</v>
      </c>
    </row>
    <row r="104" spans="2:17" s="20" customFormat="1" ht="18" customHeight="1" x14ac:dyDescent="0.15">
      <c r="B104" s="92"/>
      <c r="C104" s="10" t="s">
        <v>57</v>
      </c>
      <c r="D104" s="10" t="s">
        <v>57</v>
      </c>
      <c r="E104" s="10"/>
      <c r="F104" s="68" t="s">
        <v>31</v>
      </c>
      <c r="G104" s="68" t="s">
        <v>31</v>
      </c>
      <c r="H104" s="76"/>
      <c r="I104" s="98" t="s">
        <v>162</v>
      </c>
      <c r="J104" s="73"/>
      <c r="K104" s="67" t="s">
        <v>164</v>
      </c>
      <c r="L104" s="68" t="s">
        <v>64</v>
      </c>
      <c r="M104" s="68">
        <v>2</v>
      </c>
      <c r="N104" s="46" t="s">
        <v>109</v>
      </c>
      <c r="O104" s="51">
        <v>455</v>
      </c>
      <c r="P104" s="132" t="s">
        <v>124</v>
      </c>
      <c r="Q104" s="70" t="s">
        <v>156</v>
      </c>
    </row>
    <row r="105" spans="2:17" s="20" customFormat="1" ht="18" customHeight="1" x14ac:dyDescent="0.15">
      <c r="B105" s="92"/>
      <c r="C105" s="10" t="s">
        <v>57</v>
      </c>
      <c r="D105" s="10" t="s">
        <v>57</v>
      </c>
      <c r="E105" s="10"/>
      <c r="F105" s="68" t="s">
        <v>31</v>
      </c>
      <c r="G105" s="68" t="s">
        <v>31</v>
      </c>
      <c r="H105" s="36"/>
      <c r="I105" s="98" t="s">
        <v>157</v>
      </c>
      <c r="J105" s="75"/>
      <c r="K105" s="44" t="s">
        <v>165</v>
      </c>
      <c r="L105" s="10" t="s">
        <v>64</v>
      </c>
      <c r="M105" s="10">
        <v>2</v>
      </c>
      <c r="N105" s="40" t="s">
        <v>109</v>
      </c>
      <c r="O105" s="41">
        <v>461</v>
      </c>
      <c r="P105" s="132" t="s">
        <v>124</v>
      </c>
      <c r="Q105" s="70" t="s">
        <v>129</v>
      </c>
    </row>
    <row r="106" spans="2:17" s="20" customFormat="1" ht="18" customHeight="1" x14ac:dyDescent="0.15">
      <c r="B106" s="92"/>
      <c r="C106" s="10" t="s">
        <v>57</v>
      </c>
      <c r="D106" s="10" t="s">
        <v>57</v>
      </c>
      <c r="E106" s="10"/>
      <c r="F106" s="68" t="s">
        <v>31</v>
      </c>
      <c r="G106" s="76" t="s">
        <v>31</v>
      </c>
      <c r="H106" s="36"/>
      <c r="I106" s="98" t="s">
        <v>157</v>
      </c>
      <c r="J106" s="75"/>
      <c r="K106" s="44" t="s">
        <v>166</v>
      </c>
      <c r="L106" s="10" t="s">
        <v>92</v>
      </c>
      <c r="M106" s="10">
        <v>2</v>
      </c>
      <c r="N106" s="40" t="s">
        <v>109</v>
      </c>
      <c r="O106" s="41">
        <v>467</v>
      </c>
      <c r="P106" s="132" t="s">
        <v>124</v>
      </c>
      <c r="Q106" s="70" t="s">
        <v>129</v>
      </c>
    </row>
    <row r="107" spans="2:17" s="20" customFormat="1" ht="18" customHeight="1" x14ac:dyDescent="0.15">
      <c r="B107" s="92"/>
      <c r="C107" s="10" t="s">
        <v>57</v>
      </c>
      <c r="D107" s="10" t="s">
        <v>57</v>
      </c>
      <c r="E107" s="10"/>
      <c r="F107" s="68" t="s">
        <v>31</v>
      </c>
      <c r="G107" s="76" t="s">
        <v>31</v>
      </c>
      <c r="H107" s="36"/>
      <c r="I107" s="98" t="s">
        <v>157</v>
      </c>
      <c r="J107" s="75"/>
      <c r="K107" s="44" t="s">
        <v>167</v>
      </c>
      <c r="L107" s="10" t="s">
        <v>92</v>
      </c>
      <c r="M107" s="10">
        <v>2</v>
      </c>
      <c r="N107" s="40" t="s">
        <v>109</v>
      </c>
      <c r="O107" s="41">
        <v>468</v>
      </c>
      <c r="P107" s="132" t="s">
        <v>124</v>
      </c>
      <c r="Q107" s="70" t="s">
        <v>129</v>
      </c>
    </row>
    <row r="108" spans="2:17" s="20" customFormat="1" ht="18" customHeight="1" x14ac:dyDescent="0.15">
      <c r="B108" s="92"/>
      <c r="C108" s="10" t="s">
        <v>57</v>
      </c>
      <c r="D108" s="10" t="s">
        <v>57</v>
      </c>
      <c r="E108" s="10"/>
      <c r="F108" s="68" t="s">
        <v>31</v>
      </c>
      <c r="G108" s="76" t="s">
        <v>31</v>
      </c>
      <c r="H108" s="36"/>
      <c r="I108" s="98" t="s">
        <v>30</v>
      </c>
      <c r="J108" s="75"/>
      <c r="K108" s="44" t="s">
        <v>447</v>
      </c>
      <c r="L108" s="10" t="s">
        <v>92</v>
      </c>
      <c r="M108" s="10">
        <v>2</v>
      </c>
      <c r="N108" s="40" t="s">
        <v>109</v>
      </c>
      <c r="O108" s="41">
        <v>529</v>
      </c>
      <c r="P108" s="132" t="s">
        <v>124</v>
      </c>
      <c r="Q108" s="70" t="s">
        <v>125</v>
      </c>
    </row>
    <row r="109" spans="2:17" s="20" customFormat="1" ht="18" customHeight="1" x14ac:dyDescent="0.15">
      <c r="B109" s="92"/>
      <c r="C109" s="10" t="s">
        <v>57</v>
      </c>
      <c r="D109" s="10" t="s">
        <v>57</v>
      </c>
      <c r="E109" s="10"/>
      <c r="F109" s="68" t="s">
        <v>31</v>
      </c>
      <c r="G109" s="76" t="s">
        <v>31</v>
      </c>
      <c r="H109" s="36"/>
      <c r="I109" s="98" t="s">
        <v>30</v>
      </c>
      <c r="J109" s="75"/>
      <c r="K109" s="44" t="s">
        <v>448</v>
      </c>
      <c r="L109" s="10" t="s">
        <v>92</v>
      </c>
      <c r="M109" s="10">
        <v>2</v>
      </c>
      <c r="N109" s="40" t="s">
        <v>109</v>
      </c>
      <c r="O109" s="41">
        <v>534</v>
      </c>
      <c r="P109" s="132" t="s">
        <v>124</v>
      </c>
      <c r="Q109" s="70" t="s">
        <v>125</v>
      </c>
    </row>
    <row r="110" spans="2:17" s="20" customFormat="1" ht="18" customHeight="1" x14ac:dyDescent="0.15">
      <c r="B110" s="92"/>
      <c r="C110" s="10" t="s">
        <v>57</v>
      </c>
      <c r="D110" s="10" t="s">
        <v>57</v>
      </c>
      <c r="E110" s="10"/>
      <c r="F110" s="68" t="s">
        <v>31</v>
      </c>
      <c r="G110" s="76" t="s">
        <v>31</v>
      </c>
      <c r="H110" s="36"/>
      <c r="I110" s="98" t="s">
        <v>30</v>
      </c>
      <c r="J110" s="75"/>
      <c r="K110" s="44" t="s">
        <v>449</v>
      </c>
      <c r="L110" s="10" t="s">
        <v>92</v>
      </c>
      <c r="M110" s="10">
        <v>2</v>
      </c>
      <c r="N110" s="40" t="s">
        <v>109</v>
      </c>
      <c r="O110" s="41">
        <v>535</v>
      </c>
      <c r="P110" s="132" t="s">
        <v>124</v>
      </c>
      <c r="Q110" s="70" t="s">
        <v>125</v>
      </c>
    </row>
    <row r="111" spans="2:17" s="19" customFormat="1" ht="18" customHeight="1" thickBot="1" x14ac:dyDescent="0.2">
      <c r="B111" s="99" t="s">
        <v>121</v>
      </c>
      <c r="C111" s="222">
        <f>SUMIFS(M76:M110,C76:C110,"○")</f>
        <v>30</v>
      </c>
      <c r="D111" s="222">
        <f>SUMIFS(M76:M110,D76:D110,"○")</f>
        <v>30</v>
      </c>
      <c r="E111" s="222">
        <f>SUMIFS(M76:M110,E76:E110,"○")</f>
        <v>0</v>
      </c>
      <c r="F111" s="222">
        <f>SUMIFS(M76:M110,F76:F110,"○")</f>
        <v>55</v>
      </c>
      <c r="G111" s="222">
        <f>SUMIFS(M76:M110,G76:G110,"○")</f>
        <v>55</v>
      </c>
      <c r="H111" s="222">
        <f>SUMIFS(M76:M110,H76:H110,"○")</f>
        <v>0</v>
      </c>
      <c r="I111" s="105"/>
      <c r="J111" s="106"/>
      <c r="K111" s="77"/>
      <c r="L111" s="78"/>
      <c r="M111" s="78"/>
      <c r="N111" s="79"/>
      <c r="O111" s="80"/>
      <c r="P111" s="81"/>
      <c r="Q111" s="82"/>
    </row>
    <row r="112" spans="2:17" s="20" customFormat="1" ht="27" customHeight="1" thickTop="1" x14ac:dyDescent="0.15">
      <c r="B112" s="107" t="s">
        <v>177</v>
      </c>
      <c r="C112" s="62" t="s">
        <v>66</v>
      </c>
      <c r="D112" s="62"/>
      <c r="E112" s="62" t="s">
        <v>66</v>
      </c>
      <c r="F112" s="62" t="s">
        <v>31</v>
      </c>
      <c r="G112" s="102"/>
      <c r="H112" s="102"/>
      <c r="I112" s="103" t="s">
        <v>30</v>
      </c>
      <c r="J112" s="104"/>
      <c r="K112" s="83" t="s">
        <v>178</v>
      </c>
      <c r="L112" s="62" t="s">
        <v>64</v>
      </c>
      <c r="M112" s="62">
        <v>6</v>
      </c>
      <c r="N112" s="63" t="s">
        <v>109</v>
      </c>
      <c r="O112" s="64">
        <v>523</v>
      </c>
      <c r="P112" s="134" t="s">
        <v>351</v>
      </c>
      <c r="Q112" s="66" t="s">
        <v>450</v>
      </c>
    </row>
    <row r="113" spans="2:17" s="19" customFormat="1" ht="18" customHeight="1" thickBot="1" x14ac:dyDescent="0.2">
      <c r="B113" s="108" t="s">
        <v>121</v>
      </c>
      <c r="C113" s="78">
        <f>SUMIFS(M112,C112,"○")</f>
        <v>6</v>
      </c>
      <c r="D113" s="78">
        <f>SUMIFS(M112,D112,"○")</f>
        <v>0</v>
      </c>
      <c r="E113" s="78">
        <f>SUMIFS(M112,E112,"○")</f>
        <v>6</v>
      </c>
      <c r="F113" s="78">
        <f>SUMIFS(M112,F112,"○")</f>
        <v>6</v>
      </c>
      <c r="G113" s="78">
        <f>SUMIFS(M112,G112,"○")</f>
        <v>0</v>
      </c>
      <c r="H113" s="78">
        <f>SUMIFS(M112,H112,"○")</f>
        <v>0</v>
      </c>
      <c r="I113" s="105"/>
      <c r="J113" s="106"/>
      <c r="K113" s="77"/>
      <c r="L113" s="78"/>
      <c r="M113" s="78"/>
      <c r="N113" s="79"/>
      <c r="O113" s="80"/>
      <c r="P113" s="81"/>
      <c r="Q113" s="82"/>
    </row>
    <row r="114" spans="2:17" s="20" customFormat="1" ht="18" customHeight="1" thickTop="1" x14ac:dyDescent="0.15">
      <c r="B114" s="101" t="s">
        <v>180</v>
      </c>
      <c r="C114" s="10"/>
      <c r="D114" s="10"/>
      <c r="E114" s="10"/>
      <c r="F114" s="10"/>
      <c r="G114" s="10" t="s">
        <v>31</v>
      </c>
      <c r="H114" s="36"/>
      <c r="I114" s="37" t="s">
        <v>139</v>
      </c>
      <c r="J114" s="75"/>
      <c r="K114" s="44" t="s">
        <v>181</v>
      </c>
      <c r="L114" s="10" t="s">
        <v>64</v>
      </c>
      <c r="M114" s="10">
        <v>2</v>
      </c>
      <c r="N114" s="40" t="s">
        <v>182</v>
      </c>
      <c r="O114" s="41">
        <v>143</v>
      </c>
      <c r="P114" s="134"/>
      <c r="Q114" s="135" t="s">
        <v>183</v>
      </c>
    </row>
    <row r="115" spans="2:17" s="20" customFormat="1" ht="18" customHeight="1" x14ac:dyDescent="0.15">
      <c r="B115" s="91"/>
      <c r="C115" s="68"/>
      <c r="D115" s="68"/>
      <c r="E115" s="68"/>
      <c r="F115" s="68"/>
      <c r="G115" s="76" t="s">
        <v>31</v>
      </c>
      <c r="H115" s="76"/>
      <c r="I115" s="98" t="s">
        <v>184</v>
      </c>
      <c r="J115" s="73"/>
      <c r="K115" s="67" t="s">
        <v>185</v>
      </c>
      <c r="L115" s="68" t="s">
        <v>64</v>
      </c>
      <c r="M115" s="68">
        <v>1</v>
      </c>
      <c r="N115" s="46" t="s">
        <v>60</v>
      </c>
      <c r="O115" s="51" t="s">
        <v>186</v>
      </c>
      <c r="P115" s="69"/>
      <c r="Q115" s="70" t="s">
        <v>183</v>
      </c>
    </row>
    <row r="116" spans="2:17" s="20" customFormat="1" ht="18" customHeight="1" x14ac:dyDescent="0.15">
      <c r="B116" s="91"/>
      <c r="C116" s="10"/>
      <c r="D116" s="10"/>
      <c r="E116" s="10"/>
      <c r="F116" s="10"/>
      <c r="G116" s="36" t="s">
        <v>31</v>
      </c>
      <c r="H116" s="36"/>
      <c r="I116" s="37" t="s">
        <v>184</v>
      </c>
      <c r="J116" s="75"/>
      <c r="K116" s="44" t="s">
        <v>187</v>
      </c>
      <c r="L116" s="10" t="s">
        <v>64</v>
      </c>
      <c r="M116" s="10">
        <v>1</v>
      </c>
      <c r="N116" s="40" t="s">
        <v>60</v>
      </c>
      <c r="O116" s="51" t="s">
        <v>188</v>
      </c>
      <c r="P116" s="84"/>
      <c r="Q116" s="228" t="s">
        <v>183</v>
      </c>
    </row>
    <row r="117" spans="2:17" s="20" customFormat="1" ht="18" customHeight="1" x14ac:dyDescent="0.15">
      <c r="B117" s="91"/>
      <c r="C117" s="10"/>
      <c r="D117" s="10"/>
      <c r="E117" s="10"/>
      <c r="F117" s="10"/>
      <c r="G117" s="36" t="s">
        <v>31</v>
      </c>
      <c r="H117" s="36"/>
      <c r="I117" s="98" t="s">
        <v>190</v>
      </c>
      <c r="J117" s="73"/>
      <c r="K117" s="67" t="s">
        <v>477</v>
      </c>
      <c r="L117" s="68" t="s">
        <v>64</v>
      </c>
      <c r="M117" s="68">
        <v>2</v>
      </c>
      <c r="N117" s="40" t="s">
        <v>141</v>
      </c>
      <c r="O117" s="41">
        <v>131</v>
      </c>
      <c r="P117" s="134"/>
      <c r="Q117" s="135" t="s">
        <v>183</v>
      </c>
    </row>
    <row r="118" spans="2:17" s="20" customFormat="1" ht="18" customHeight="1" x14ac:dyDescent="0.15">
      <c r="B118" s="91"/>
      <c r="C118" s="10"/>
      <c r="D118" s="10"/>
      <c r="E118" s="10"/>
      <c r="F118" s="10"/>
      <c r="G118" s="36" t="s">
        <v>57</v>
      </c>
      <c r="H118" s="36"/>
      <c r="I118" s="98" t="s">
        <v>139</v>
      </c>
      <c r="J118" s="73"/>
      <c r="K118" s="44" t="s">
        <v>191</v>
      </c>
      <c r="L118" s="68" t="s">
        <v>34</v>
      </c>
      <c r="M118" s="10">
        <v>2</v>
      </c>
      <c r="N118" s="40" t="s">
        <v>141</v>
      </c>
      <c r="O118" s="41">
        <v>132</v>
      </c>
      <c r="P118" s="134"/>
      <c r="Q118" s="135" t="s">
        <v>183</v>
      </c>
    </row>
    <row r="119" spans="2:17" s="20" customFormat="1" ht="18" customHeight="1" x14ac:dyDescent="0.15">
      <c r="B119" s="91"/>
      <c r="C119" s="10"/>
      <c r="D119" s="10"/>
      <c r="E119" s="10"/>
      <c r="F119" s="10"/>
      <c r="G119" s="10" t="s">
        <v>66</v>
      </c>
      <c r="H119" s="36" t="s">
        <v>31</v>
      </c>
      <c r="I119" s="37" t="s">
        <v>139</v>
      </c>
      <c r="J119" s="75"/>
      <c r="K119" s="44" t="s">
        <v>192</v>
      </c>
      <c r="L119" s="10" t="s">
        <v>64</v>
      </c>
      <c r="M119" s="10">
        <v>2</v>
      </c>
      <c r="N119" s="40" t="s">
        <v>60</v>
      </c>
      <c r="O119" s="41">
        <v>133</v>
      </c>
      <c r="P119" s="134"/>
      <c r="Q119" s="135" t="s">
        <v>183</v>
      </c>
    </row>
    <row r="120" spans="2:17" s="20" customFormat="1" ht="18" customHeight="1" x14ac:dyDescent="0.15">
      <c r="B120" s="91"/>
      <c r="C120" s="10"/>
      <c r="D120" s="10"/>
      <c r="E120" s="10"/>
      <c r="F120" s="10"/>
      <c r="G120" s="10" t="s">
        <v>66</v>
      </c>
      <c r="H120" s="36" t="s">
        <v>31</v>
      </c>
      <c r="I120" s="37" t="s">
        <v>139</v>
      </c>
      <c r="J120" s="75"/>
      <c r="K120" s="44" t="s">
        <v>193</v>
      </c>
      <c r="L120" s="10" t="s">
        <v>64</v>
      </c>
      <c r="M120" s="10">
        <v>1</v>
      </c>
      <c r="N120" s="46" t="s">
        <v>60</v>
      </c>
      <c r="O120" s="41">
        <v>139</v>
      </c>
      <c r="P120" s="134"/>
      <c r="Q120" s="135" t="s">
        <v>183</v>
      </c>
    </row>
    <row r="121" spans="2:17" s="20" customFormat="1" ht="18" customHeight="1" x14ac:dyDescent="0.15">
      <c r="B121" s="91"/>
      <c r="C121" s="10"/>
      <c r="D121" s="10"/>
      <c r="E121" s="10"/>
      <c r="F121" s="10"/>
      <c r="G121" s="10" t="s">
        <v>66</v>
      </c>
      <c r="H121" s="36"/>
      <c r="I121" s="37" t="s">
        <v>139</v>
      </c>
      <c r="J121" s="75"/>
      <c r="K121" s="44" t="s">
        <v>194</v>
      </c>
      <c r="L121" s="10" t="s">
        <v>92</v>
      </c>
      <c r="M121" s="10">
        <v>1</v>
      </c>
      <c r="N121" s="40" t="s">
        <v>60</v>
      </c>
      <c r="O121" s="41">
        <v>142</v>
      </c>
      <c r="P121" s="134"/>
      <c r="Q121" s="135" t="s">
        <v>183</v>
      </c>
    </row>
    <row r="122" spans="2:17" s="20" customFormat="1" ht="18" customHeight="1" x14ac:dyDescent="0.15">
      <c r="B122" s="91"/>
      <c r="C122" s="10"/>
      <c r="D122" s="10"/>
      <c r="E122" s="10"/>
      <c r="F122" s="10"/>
      <c r="G122" s="10" t="s">
        <v>66</v>
      </c>
      <c r="H122" s="36"/>
      <c r="I122" s="37" t="s">
        <v>139</v>
      </c>
      <c r="J122" s="75"/>
      <c r="K122" s="44" t="s">
        <v>195</v>
      </c>
      <c r="L122" s="10" t="s">
        <v>92</v>
      </c>
      <c r="M122" s="10">
        <v>1</v>
      </c>
      <c r="N122" s="40" t="s">
        <v>60</v>
      </c>
      <c r="O122" s="41">
        <v>144</v>
      </c>
      <c r="P122" s="134"/>
      <c r="Q122" s="135" t="s">
        <v>183</v>
      </c>
    </row>
    <row r="123" spans="2:17" s="20" customFormat="1" ht="18" customHeight="1" x14ac:dyDescent="0.15">
      <c r="B123" s="91"/>
      <c r="C123" s="10"/>
      <c r="D123" s="10"/>
      <c r="E123" s="10"/>
      <c r="F123" s="10"/>
      <c r="G123" s="36" t="s">
        <v>66</v>
      </c>
      <c r="H123" s="36" t="s">
        <v>31</v>
      </c>
      <c r="I123" s="37" t="s">
        <v>139</v>
      </c>
      <c r="J123" s="75"/>
      <c r="K123" s="44" t="s">
        <v>196</v>
      </c>
      <c r="L123" s="10" t="s">
        <v>92</v>
      </c>
      <c r="M123" s="10">
        <v>2</v>
      </c>
      <c r="N123" s="40" t="s">
        <v>60</v>
      </c>
      <c r="O123" s="41">
        <v>145</v>
      </c>
      <c r="P123" s="134"/>
      <c r="Q123" s="135" t="s">
        <v>183</v>
      </c>
    </row>
    <row r="124" spans="2:17" s="20" customFormat="1" ht="18" customHeight="1" x14ac:dyDescent="0.15">
      <c r="B124" s="91"/>
      <c r="C124" s="10"/>
      <c r="D124" s="10"/>
      <c r="E124" s="10"/>
      <c r="F124" s="10"/>
      <c r="G124" s="10" t="s">
        <v>31</v>
      </c>
      <c r="H124" s="36" t="s">
        <v>31</v>
      </c>
      <c r="I124" s="37" t="s">
        <v>139</v>
      </c>
      <c r="J124" s="75"/>
      <c r="K124" s="44" t="s">
        <v>197</v>
      </c>
      <c r="L124" s="10" t="s">
        <v>92</v>
      </c>
      <c r="M124" s="10">
        <v>2</v>
      </c>
      <c r="N124" s="40" t="s">
        <v>60</v>
      </c>
      <c r="O124" s="41">
        <v>147</v>
      </c>
      <c r="P124" s="134"/>
      <c r="Q124" s="135" t="s">
        <v>183</v>
      </c>
    </row>
    <row r="125" spans="2:17" s="20" customFormat="1" ht="18" customHeight="1" x14ac:dyDescent="0.15">
      <c r="B125" s="91"/>
      <c r="C125" s="10"/>
      <c r="D125" s="10"/>
      <c r="E125" s="10"/>
      <c r="F125" s="10"/>
      <c r="G125" s="36" t="s">
        <v>31</v>
      </c>
      <c r="H125" s="36"/>
      <c r="I125" s="37" t="s">
        <v>184</v>
      </c>
      <c r="J125" s="75"/>
      <c r="K125" s="44" t="s">
        <v>198</v>
      </c>
      <c r="L125" s="10" t="s">
        <v>92</v>
      </c>
      <c r="M125" s="10">
        <v>1</v>
      </c>
      <c r="N125" s="46" t="s">
        <v>60</v>
      </c>
      <c r="O125" s="41">
        <v>149</v>
      </c>
      <c r="P125" s="134"/>
      <c r="Q125" s="135" t="s">
        <v>183</v>
      </c>
    </row>
    <row r="126" spans="2:17" s="20" customFormat="1" ht="18" customHeight="1" x14ac:dyDescent="0.15">
      <c r="B126" s="91"/>
      <c r="C126" s="10"/>
      <c r="D126" s="10"/>
      <c r="E126" s="10"/>
      <c r="F126" s="10"/>
      <c r="G126" s="36" t="s">
        <v>31</v>
      </c>
      <c r="H126" s="36"/>
      <c r="I126" s="37" t="s">
        <v>184</v>
      </c>
      <c r="J126" s="75"/>
      <c r="K126" s="44" t="s">
        <v>199</v>
      </c>
      <c r="L126" s="10" t="s">
        <v>90</v>
      </c>
      <c r="M126" s="10">
        <v>1</v>
      </c>
      <c r="N126" s="46" t="s">
        <v>60</v>
      </c>
      <c r="O126" s="41">
        <v>150</v>
      </c>
      <c r="P126" s="134"/>
      <c r="Q126" s="135" t="s">
        <v>183</v>
      </c>
    </row>
    <row r="127" spans="2:17" s="20" customFormat="1" ht="18" customHeight="1" x14ac:dyDescent="0.15">
      <c r="B127" s="91"/>
      <c r="C127" s="10"/>
      <c r="D127" s="10"/>
      <c r="E127" s="10"/>
      <c r="F127" s="10"/>
      <c r="G127" s="10" t="s">
        <v>31</v>
      </c>
      <c r="H127" s="36"/>
      <c r="I127" s="37" t="s">
        <v>184</v>
      </c>
      <c r="J127" s="75"/>
      <c r="K127" s="44" t="s">
        <v>200</v>
      </c>
      <c r="L127" s="10" t="s">
        <v>90</v>
      </c>
      <c r="M127" s="10">
        <v>1</v>
      </c>
      <c r="N127" s="40" t="s">
        <v>60</v>
      </c>
      <c r="O127" s="41">
        <v>152</v>
      </c>
      <c r="P127" s="134"/>
      <c r="Q127" s="135" t="s">
        <v>183</v>
      </c>
    </row>
    <row r="128" spans="2:17" s="20" customFormat="1" ht="18" customHeight="1" x14ac:dyDescent="0.15">
      <c r="B128" s="91"/>
      <c r="C128" s="10"/>
      <c r="D128" s="10"/>
      <c r="E128" s="10"/>
      <c r="F128" s="10"/>
      <c r="G128" s="68" t="s">
        <v>31</v>
      </c>
      <c r="H128" s="36"/>
      <c r="I128" s="37" t="s">
        <v>139</v>
      </c>
      <c r="J128" s="75"/>
      <c r="K128" s="44" t="s">
        <v>140</v>
      </c>
      <c r="L128" s="10" t="s">
        <v>92</v>
      </c>
      <c r="M128" s="10">
        <v>3</v>
      </c>
      <c r="N128" s="40" t="s">
        <v>141</v>
      </c>
      <c r="O128" s="41" t="s">
        <v>142</v>
      </c>
      <c r="P128" s="134"/>
      <c r="Q128" s="135" t="s">
        <v>183</v>
      </c>
    </row>
    <row r="129" spans="1:17" s="20" customFormat="1" ht="18" customHeight="1" x14ac:dyDescent="0.15">
      <c r="B129" s="91"/>
      <c r="C129" s="10"/>
      <c r="D129" s="10"/>
      <c r="E129" s="10"/>
      <c r="F129" s="10"/>
      <c r="G129" s="68" t="s">
        <v>31</v>
      </c>
      <c r="H129" s="36"/>
      <c r="I129" s="37" t="s">
        <v>184</v>
      </c>
      <c r="J129" s="75"/>
      <c r="K129" s="44" t="s">
        <v>451</v>
      </c>
      <c r="L129" s="10" t="s">
        <v>64</v>
      </c>
      <c r="M129" s="10">
        <v>1</v>
      </c>
      <c r="N129" s="40" t="s">
        <v>80</v>
      </c>
      <c r="O129" s="41">
        <v>153</v>
      </c>
      <c r="P129" s="134"/>
      <c r="Q129" s="135" t="s">
        <v>183</v>
      </c>
    </row>
    <row r="130" spans="1:17" s="20" customFormat="1" ht="18" customHeight="1" x14ac:dyDescent="0.15">
      <c r="B130" s="91"/>
      <c r="C130" s="10"/>
      <c r="D130" s="10"/>
      <c r="E130" s="10"/>
      <c r="F130" s="10"/>
      <c r="G130" s="10" t="s">
        <v>66</v>
      </c>
      <c r="H130" s="36" t="s">
        <v>31</v>
      </c>
      <c r="I130" s="37" t="s">
        <v>139</v>
      </c>
      <c r="J130" s="75"/>
      <c r="K130" s="44" t="s">
        <v>201</v>
      </c>
      <c r="L130" s="10" t="s">
        <v>64</v>
      </c>
      <c r="M130" s="10">
        <v>1</v>
      </c>
      <c r="N130" s="40" t="s">
        <v>80</v>
      </c>
      <c r="O130" s="41">
        <v>154</v>
      </c>
      <c r="P130" s="134"/>
      <c r="Q130" s="135" t="s">
        <v>183</v>
      </c>
    </row>
    <row r="131" spans="1:17" s="20" customFormat="1" ht="18" customHeight="1" x14ac:dyDescent="0.15">
      <c r="B131" s="91"/>
      <c r="C131" s="10"/>
      <c r="D131" s="10"/>
      <c r="E131" s="10"/>
      <c r="F131" s="10"/>
      <c r="G131" s="68" t="s">
        <v>31</v>
      </c>
      <c r="H131" s="10"/>
      <c r="I131" s="37" t="s">
        <v>139</v>
      </c>
      <c r="J131" s="75"/>
      <c r="K131" s="44" t="s">
        <v>202</v>
      </c>
      <c r="L131" s="10" t="s">
        <v>92</v>
      </c>
      <c r="M131" s="10">
        <v>1</v>
      </c>
      <c r="N131" s="40" t="s">
        <v>80</v>
      </c>
      <c r="O131" s="41">
        <v>156</v>
      </c>
      <c r="P131" s="134"/>
      <c r="Q131" s="135" t="s">
        <v>183</v>
      </c>
    </row>
    <row r="132" spans="1:17" s="20" customFormat="1" ht="18" customHeight="1" x14ac:dyDescent="0.15">
      <c r="B132" s="91"/>
      <c r="C132" s="10"/>
      <c r="D132" s="10"/>
      <c r="E132" s="10"/>
      <c r="F132" s="10"/>
      <c r="G132" s="10" t="s">
        <v>31</v>
      </c>
      <c r="H132" s="36"/>
      <c r="I132" s="37" t="s">
        <v>139</v>
      </c>
      <c r="J132" s="75"/>
      <c r="K132" s="44" t="s">
        <v>203</v>
      </c>
      <c r="L132" s="10" t="s">
        <v>90</v>
      </c>
      <c r="M132" s="10">
        <v>1</v>
      </c>
      <c r="N132" s="40" t="s">
        <v>80</v>
      </c>
      <c r="O132" s="41">
        <v>157</v>
      </c>
      <c r="P132" s="134"/>
      <c r="Q132" s="135" t="s">
        <v>183</v>
      </c>
    </row>
    <row r="133" spans="1:17" s="20" customFormat="1" ht="18" customHeight="1" x14ac:dyDescent="0.15">
      <c r="B133" s="91"/>
      <c r="C133" s="10"/>
      <c r="D133" s="10"/>
      <c r="E133" s="10"/>
      <c r="F133" s="10"/>
      <c r="G133" s="68" t="s">
        <v>66</v>
      </c>
      <c r="H133" s="36"/>
      <c r="I133" s="37" t="s">
        <v>139</v>
      </c>
      <c r="J133" s="75"/>
      <c r="K133" s="44" t="s">
        <v>204</v>
      </c>
      <c r="L133" s="10" t="s">
        <v>92</v>
      </c>
      <c r="M133" s="10">
        <v>1</v>
      </c>
      <c r="N133" s="40" t="s">
        <v>80</v>
      </c>
      <c r="O133" s="41">
        <v>158</v>
      </c>
      <c r="P133" s="134"/>
      <c r="Q133" s="135" t="s">
        <v>183</v>
      </c>
    </row>
    <row r="134" spans="1:17" s="20" customFormat="1" ht="18" customHeight="1" x14ac:dyDescent="0.15">
      <c r="B134" s="91"/>
      <c r="C134" s="10"/>
      <c r="D134" s="10"/>
      <c r="E134" s="10"/>
      <c r="F134" s="10"/>
      <c r="G134" s="10" t="s">
        <v>66</v>
      </c>
      <c r="H134" s="10" t="s">
        <v>31</v>
      </c>
      <c r="I134" s="37" t="s">
        <v>139</v>
      </c>
      <c r="J134" s="75"/>
      <c r="K134" s="44" t="s">
        <v>196</v>
      </c>
      <c r="L134" s="10" t="s">
        <v>90</v>
      </c>
      <c r="M134" s="10">
        <v>1</v>
      </c>
      <c r="N134" s="40" t="s">
        <v>80</v>
      </c>
      <c r="O134" s="41">
        <v>159</v>
      </c>
      <c r="P134" s="134"/>
      <c r="Q134" s="135" t="s">
        <v>183</v>
      </c>
    </row>
    <row r="135" spans="1:17" s="20" customFormat="1" ht="18" customHeight="1" x14ac:dyDescent="0.15">
      <c r="B135" s="91"/>
      <c r="C135" s="10"/>
      <c r="D135" s="10"/>
      <c r="E135" s="10"/>
      <c r="F135" s="10"/>
      <c r="G135" s="36" t="s">
        <v>31</v>
      </c>
      <c r="H135" s="36" t="s">
        <v>31</v>
      </c>
      <c r="I135" s="98" t="s">
        <v>139</v>
      </c>
      <c r="J135" s="73"/>
      <c r="K135" s="67" t="s">
        <v>205</v>
      </c>
      <c r="L135" s="68" t="s">
        <v>92</v>
      </c>
      <c r="M135" s="68">
        <v>1</v>
      </c>
      <c r="N135" s="40" t="s">
        <v>80</v>
      </c>
      <c r="O135" s="41">
        <v>160</v>
      </c>
      <c r="P135" s="134"/>
      <c r="Q135" s="135" t="s">
        <v>183</v>
      </c>
    </row>
    <row r="136" spans="1:17" s="20" customFormat="1" ht="18" customHeight="1" x14ac:dyDescent="0.15">
      <c r="B136" s="91"/>
      <c r="C136" s="10"/>
      <c r="D136" s="10"/>
      <c r="E136" s="10"/>
      <c r="F136" s="10"/>
      <c r="G136" s="36" t="s">
        <v>31</v>
      </c>
      <c r="H136" s="36" t="s">
        <v>31</v>
      </c>
      <c r="I136" s="98" t="s">
        <v>139</v>
      </c>
      <c r="J136" s="73"/>
      <c r="K136" s="67" t="s">
        <v>206</v>
      </c>
      <c r="L136" s="68" t="s">
        <v>92</v>
      </c>
      <c r="M136" s="68">
        <v>1</v>
      </c>
      <c r="N136" s="40" t="s">
        <v>80</v>
      </c>
      <c r="O136" s="41">
        <v>164</v>
      </c>
      <c r="P136" s="134"/>
      <c r="Q136" s="135" t="s">
        <v>183</v>
      </c>
    </row>
    <row r="137" spans="1:17" s="20" customFormat="1" ht="18" customHeight="1" x14ac:dyDescent="0.15">
      <c r="B137" s="91"/>
      <c r="C137" s="10"/>
      <c r="D137" s="10"/>
      <c r="E137" s="10"/>
      <c r="F137" s="10"/>
      <c r="G137" s="36" t="s">
        <v>31</v>
      </c>
      <c r="H137" s="36"/>
      <c r="I137" s="98" t="s">
        <v>139</v>
      </c>
      <c r="J137" s="73"/>
      <c r="K137" s="67" t="s">
        <v>207</v>
      </c>
      <c r="L137" s="68" t="s">
        <v>92</v>
      </c>
      <c r="M137" s="68">
        <v>1</v>
      </c>
      <c r="N137" s="46" t="s">
        <v>80</v>
      </c>
      <c r="O137" s="41" t="s">
        <v>208</v>
      </c>
      <c r="P137" s="134"/>
      <c r="Q137" s="135" t="s">
        <v>183</v>
      </c>
    </row>
    <row r="138" spans="1:17" s="20" customFormat="1" ht="18" customHeight="1" x14ac:dyDescent="0.15">
      <c r="B138" s="91"/>
      <c r="C138" s="10" t="s">
        <v>57</v>
      </c>
      <c r="D138" s="10"/>
      <c r="E138" s="10"/>
      <c r="F138" s="10"/>
      <c r="G138" s="10" t="s">
        <v>57</v>
      </c>
      <c r="H138" s="36"/>
      <c r="I138" s="37" t="s">
        <v>162</v>
      </c>
      <c r="J138" s="75"/>
      <c r="K138" s="44" t="s">
        <v>209</v>
      </c>
      <c r="L138" s="10" t="s">
        <v>64</v>
      </c>
      <c r="M138" s="10">
        <v>2</v>
      </c>
      <c r="N138" s="46" t="s">
        <v>97</v>
      </c>
      <c r="O138" s="41">
        <v>447</v>
      </c>
      <c r="P138" s="134"/>
      <c r="Q138" s="135" t="s">
        <v>183</v>
      </c>
    </row>
    <row r="139" spans="1:17" s="20" customFormat="1" ht="18" customHeight="1" x14ac:dyDescent="0.15">
      <c r="B139" s="91"/>
      <c r="C139" s="10" t="s">
        <v>57</v>
      </c>
      <c r="D139" s="10"/>
      <c r="E139" s="10"/>
      <c r="F139" s="10"/>
      <c r="G139" s="36" t="s">
        <v>57</v>
      </c>
      <c r="H139" s="36" t="s">
        <v>57</v>
      </c>
      <c r="I139" s="37" t="s">
        <v>162</v>
      </c>
      <c r="J139" s="75"/>
      <c r="K139" s="44" t="s">
        <v>210</v>
      </c>
      <c r="L139" s="10" t="s">
        <v>64</v>
      </c>
      <c r="M139" s="10">
        <v>2</v>
      </c>
      <c r="N139" s="46" t="s">
        <v>97</v>
      </c>
      <c r="O139" s="41">
        <v>451</v>
      </c>
      <c r="P139" s="134"/>
      <c r="Q139" s="135" t="s">
        <v>183</v>
      </c>
    </row>
    <row r="140" spans="1:17" s="20" customFormat="1" ht="18" customHeight="1" x14ac:dyDescent="0.15">
      <c r="B140" s="91"/>
      <c r="C140" s="10" t="s">
        <v>57</v>
      </c>
      <c r="D140" s="10"/>
      <c r="E140" s="10"/>
      <c r="F140" s="10"/>
      <c r="G140" s="36" t="s">
        <v>57</v>
      </c>
      <c r="H140" s="36"/>
      <c r="I140" s="37" t="s">
        <v>162</v>
      </c>
      <c r="J140" s="75"/>
      <c r="K140" s="44" t="s">
        <v>211</v>
      </c>
      <c r="L140" s="10" t="s">
        <v>64</v>
      </c>
      <c r="M140" s="10">
        <v>2</v>
      </c>
      <c r="N140" s="40" t="s">
        <v>97</v>
      </c>
      <c r="O140" s="41">
        <v>453</v>
      </c>
      <c r="P140" s="134"/>
      <c r="Q140" s="135" t="s">
        <v>183</v>
      </c>
    </row>
    <row r="141" spans="1:17" s="20" customFormat="1" ht="18" customHeight="1" x14ac:dyDescent="0.15">
      <c r="B141" s="91"/>
      <c r="C141" s="10" t="s">
        <v>57</v>
      </c>
      <c r="D141" s="10"/>
      <c r="E141" s="10"/>
      <c r="F141" s="10"/>
      <c r="G141" s="36" t="s">
        <v>57</v>
      </c>
      <c r="H141" s="36"/>
      <c r="I141" s="37" t="s">
        <v>162</v>
      </c>
      <c r="J141" s="75"/>
      <c r="K141" s="44" t="s">
        <v>212</v>
      </c>
      <c r="L141" s="10" t="s">
        <v>64</v>
      </c>
      <c r="M141" s="10">
        <v>2</v>
      </c>
      <c r="N141" s="46" t="s">
        <v>97</v>
      </c>
      <c r="O141" s="41">
        <v>454</v>
      </c>
      <c r="P141" s="134"/>
      <c r="Q141" s="135" t="s">
        <v>183</v>
      </c>
    </row>
    <row r="142" spans="1:17" s="20" customFormat="1" ht="18" customHeight="1" x14ac:dyDescent="0.15">
      <c r="B142" s="91"/>
      <c r="C142" s="10" t="s">
        <v>57</v>
      </c>
      <c r="D142" s="10"/>
      <c r="E142" s="10"/>
      <c r="F142" s="10"/>
      <c r="G142" s="36" t="s">
        <v>57</v>
      </c>
      <c r="H142" s="36" t="s">
        <v>57</v>
      </c>
      <c r="I142" s="98" t="s">
        <v>162</v>
      </c>
      <c r="J142" s="73"/>
      <c r="K142" s="67" t="s">
        <v>213</v>
      </c>
      <c r="L142" s="10" t="s">
        <v>64</v>
      </c>
      <c r="M142" s="68">
        <v>2</v>
      </c>
      <c r="N142" s="40" t="s">
        <v>109</v>
      </c>
      <c r="O142" s="41">
        <v>448</v>
      </c>
      <c r="P142" s="134"/>
      <c r="Q142" s="135" t="s">
        <v>183</v>
      </c>
    </row>
    <row r="143" spans="1:17" s="19" customFormat="1" ht="18" customHeight="1" x14ac:dyDescent="0.15">
      <c r="A143" s="20"/>
      <c r="B143" s="91"/>
      <c r="C143" s="10" t="s">
        <v>57</v>
      </c>
      <c r="D143" s="10"/>
      <c r="E143" s="10"/>
      <c r="F143" s="10"/>
      <c r="G143" s="36" t="s">
        <v>57</v>
      </c>
      <c r="H143" s="36"/>
      <c r="I143" s="98" t="s">
        <v>162</v>
      </c>
      <c r="J143" s="73"/>
      <c r="K143" s="67" t="s">
        <v>214</v>
      </c>
      <c r="L143" s="10" t="s">
        <v>64</v>
      </c>
      <c r="M143" s="68">
        <v>2</v>
      </c>
      <c r="N143" s="40" t="s">
        <v>109</v>
      </c>
      <c r="O143" s="41">
        <v>450</v>
      </c>
      <c r="P143" s="134"/>
      <c r="Q143" s="135" t="s">
        <v>183</v>
      </c>
    </row>
    <row r="144" spans="1:17" s="19" customFormat="1" ht="18" customHeight="1" x14ac:dyDescent="0.15">
      <c r="A144" s="20"/>
      <c r="B144" s="91"/>
      <c r="C144" s="10" t="s">
        <v>57</v>
      </c>
      <c r="D144" s="10"/>
      <c r="E144" s="10"/>
      <c r="F144" s="10"/>
      <c r="G144" s="36" t="s">
        <v>57</v>
      </c>
      <c r="H144" s="36"/>
      <c r="I144" s="98" t="s">
        <v>162</v>
      </c>
      <c r="J144" s="73"/>
      <c r="K144" s="67" t="s">
        <v>215</v>
      </c>
      <c r="L144" s="10" t="s">
        <v>92</v>
      </c>
      <c r="M144" s="68">
        <v>2</v>
      </c>
      <c r="N144" s="40" t="s">
        <v>109</v>
      </c>
      <c r="O144" s="41">
        <v>456</v>
      </c>
      <c r="P144" s="134"/>
      <c r="Q144" s="135" t="s">
        <v>183</v>
      </c>
    </row>
    <row r="145" spans="1:17" s="19" customFormat="1" ht="18" customHeight="1" x14ac:dyDescent="0.15">
      <c r="A145" s="20"/>
      <c r="B145" s="91"/>
      <c r="C145" s="10" t="s">
        <v>57</v>
      </c>
      <c r="D145" s="10"/>
      <c r="E145" s="10"/>
      <c r="F145" s="10"/>
      <c r="G145" s="36" t="s">
        <v>57</v>
      </c>
      <c r="H145" s="36" t="s">
        <v>57</v>
      </c>
      <c r="I145" s="98" t="s">
        <v>162</v>
      </c>
      <c r="J145" s="73"/>
      <c r="K145" s="67" t="s">
        <v>216</v>
      </c>
      <c r="L145" s="10" t="s">
        <v>92</v>
      </c>
      <c r="M145" s="68">
        <v>2</v>
      </c>
      <c r="N145" s="40" t="s">
        <v>109</v>
      </c>
      <c r="O145" s="41">
        <v>457</v>
      </c>
      <c r="P145" s="134"/>
      <c r="Q145" s="135" t="s">
        <v>183</v>
      </c>
    </row>
    <row r="146" spans="1:17" s="19" customFormat="1" ht="18" customHeight="1" x14ac:dyDescent="0.15">
      <c r="B146" s="109" t="s">
        <v>121</v>
      </c>
      <c r="C146" s="223">
        <f>SUMIFS(M114:M145,C114:C145,"○")</f>
        <v>16</v>
      </c>
      <c r="D146" s="223">
        <f>SUMIFS(M114:M145,D114:D145,"○")</f>
        <v>0</v>
      </c>
      <c r="E146" s="223">
        <f>SUMIFS(M114:M145,E114:E145,"○")</f>
        <v>0</v>
      </c>
      <c r="F146" s="223">
        <f>SUMIFS(M114:M145,F114:F145,"○")</f>
        <v>0</v>
      </c>
      <c r="G146" s="223">
        <f>SUMIFS(M114:M145,G114:G145,"○")</f>
        <v>48</v>
      </c>
      <c r="H146" s="223">
        <f>SUMIFS(M114:M145,H114:H145,"○")</f>
        <v>17</v>
      </c>
      <c r="I146" s="110"/>
      <c r="J146" s="111"/>
      <c r="K146" s="112"/>
      <c r="L146" s="112"/>
      <c r="M146" s="112"/>
      <c r="N146" s="113"/>
      <c r="O146" s="114"/>
      <c r="P146" s="115"/>
      <c r="Q146" s="111"/>
    </row>
    <row r="147" spans="1:17" s="19" customFormat="1" x14ac:dyDescent="0.15"/>
    <row r="148" spans="1:17" s="19" customFormat="1" x14ac:dyDescent="0.15">
      <c r="A148" s="6"/>
      <c r="B148" s="7" t="s">
        <v>219</v>
      </c>
      <c r="C148" s="7"/>
      <c r="D148" s="7"/>
      <c r="E148" s="7"/>
      <c r="F148" s="8"/>
    </row>
    <row r="149" spans="1:17" s="19" customFormat="1" x14ac:dyDescent="0.15">
      <c r="A149" s="6"/>
      <c r="B149" s="9" t="s">
        <v>221</v>
      </c>
      <c r="C149" s="10">
        <f>SUMIFS($M$14:$M145,$C$14:$C145,"○")</f>
        <v>84</v>
      </c>
      <c r="D149" s="11" t="s">
        <v>222</v>
      </c>
      <c r="E149" s="11">
        <v>62</v>
      </c>
      <c r="F149" s="8" t="s">
        <v>223</v>
      </c>
    </row>
    <row r="150" spans="1:17" s="19" customFormat="1" x14ac:dyDescent="0.15">
      <c r="A150" s="6"/>
      <c r="B150" s="9" t="s">
        <v>225</v>
      </c>
      <c r="C150" s="10">
        <f>SUMIFS($M$14:$M145,$D$14:$D145,"○")</f>
        <v>62</v>
      </c>
      <c r="D150" s="11" t="s">
        <v>222</v>
      </c>
      <c r="E150" s="11">
        <v>40</v>
      </c>
      <c r="F150" s="8" t="s">
        <v>226</v>
      </c>
    </row>
    <row r="151" spans="1:17" s="19" customFormat="1" x14ac:dyDescent="0.15">
      <c r="A151" s="6"/>
      <c r="B151" s="9" t="s">
        <v>227</v>
      </c>
      <c r="C151" s="10">
        <f>SUMIFS($M$14:$M145,$E$14:$E145,"○")</f>
        <v>38</v>
      </c>
      <c r="D151" s="11" t="s">
        <v>222</v>
      </c>
      <c r="E151" s="11">
        <v>31</v>
      </c>
      <c r="F151" s="8" t="s">
        <v>228</v>
      </c>
    </row>
    <row r="152" spans="1:17" s="19" customFormat="1" x14ac:dyDescent="0.15">
      <c r="A152" s="6"/>
      <c r="B152" s="9" t="s">
        <v>229</v>
      </c>
      <c r="C152" s="10">
        <f>SUMIFS($M$14:$M145,$F$14:$F145,"○")</f>
        <v>167</v>
      </c>
      <c r="D152" s="11" t="s">
        <v>222</v>
      </c>
      <c r="E152" s="11">
        <v>62</v>
      </c>
      <c r="F152" s="8" t="s">
        <v>230</v>
      </c>
    </row>
    <row r="153" spans="1:17" s="19" customFormat="1" x14ac:dyDescent="0.15">
      <c r="A153" s="6"/>
      <c r="B153" s="9" t="s">
        <v>231</v>
      </c>
      <c r="C153" s="10">
        <f>SUMIFS($M$14:$M145,$G$14:$G145,"○")</f>
        <v>103</v>
      </c>
      <c r="D153" s="11" t="s">
        <v>222</v>
      </c>
      <c r="E153" s="11">
        <v>24</v>
      </c>
      <c r="F153" s="8" t="s">
        <v>232</v>
      </c>
    </row>
    <row r="154" spans="1:17" s="19" customFormat="1" x14ac:dyDescent="0.15">
      <c r="A154" s="6"/>
      <c r="B154" s="9" t="s">
        <v>234</v>
      </c>
      <c r="C154" s="10">
        <f>SUMIFS($M$14:$M145,$H$14:$H145,"○")</f>
        <v>17</v>
      </c>
      <c r="D154" s="11" t="s">
        <v>222</v>
      </c>
      <c r="E154" s="11">
        <v>1</v>
      </c>
      <c r="F154" s="8" t="s">
        <v>235</v>
      </c>
    </row>
    <row r="155" spans="1:17" s="19" customFormat="1" x14ac:dyDescent="0.15">
      <c r="A155" s="6"/>
      <c r="B155" s="24" t="s">
        <v>32</v>
      </c>
      <c r="C155" s="21">
        <f>$C156+$C157</f>
        <v>112</v>
      </c>
      <c r="D155" s="25" t="s">
        <v>236</v>
      </c>
      <c r="E155" s="25">
        <v>48</v>
      </c>
      <c r="F155" s="26" t="s">
        <v>452</v>
      </c>
    </row>
    <row r="156" spans="1:17" s="19" customFormat="1" x14ac:dyDescent="0.15">
      <c r="A156" s="6"/>
      <c r="B156" s="24" t="s">
        <v>238</v>
      </c>
      <c r="C156" s="21">
        <f>SUMIFS($M$14:$M145,$P$14:$P145,"A",$F$14:$F$145,"○")</f>
        <v>59</v>
      </c>
      <c r="D156" s="25" t="s">
        <v>236</v>
      </c>
      <c r="E156" s="25">
        <v>30</v>
      </c>
      <c r="F156" s="26" t="s">
        <v>452</v>
      </c>
    </row>
    <row r="157" spans="1:17" s="19" customFormat="1" x14ac:dyDescent="0.15">
      <c r="A157" s="6"/>
      <c r="B157" s="24" t="s">
        <v>240</v>
      </c>
      <c r="C157" s="21">
        <f>SUMIFS($M$14:$M145,$P$14:$P145,"B",$F$14:$F$145,"○")</f>
        <v>53</v>
      </c>
      <c r="D157" s="25" t="s">
        <v>236</v>
      </c>
      <c r="E157" s="25">
        <v>10</v>
      </c>
      <c r="F157" s="26" t="s">
        <v>452</v>
      </c>
    </row>
    <row r="158" spans="1:17" s="19" customFormat="1" x14ac:dyDescent="0.15">
      <c r="A158" s="6"/>
      <c r="B158" s="27" t="s">
        <v>495</v>
      </c>
      <c r="C158" s="21">
        <f>SUMIFS($M$14:$M145,$Q$14:$Q145,"建築構造に関する科目",$F$14:$F$145,"○")</f>
        <v>31</v>
      </c>
      <c r="D158" s="25" t="s">
        <v>236</v>
      </c>
      <c r="E158" s="25">
        <v>8</v>
      </c>
      <c r="F158" s="26" t="s">
        <v>452</v>
      </c>
    </row>
    <row r="159" spans="1:17" s="19" customFormat="1" x14ac:dyDescent="0.15">
      <c r="A159" s="6"/>
      <c r="B159" s="27" t="s">
        <v>453</v>
      </c>
      <c r="C159" s="21">
        <f>SUMIFS($M$14:$M145,$Q$14:$Q145,"建築構法・材料・施工に関する科目",$F$14:$F$145,"○")</f>
        <v>8</v>
      </c>
      <c r="D159" s="25" t="s">
        <v>236</v>
      </c>
      <c r="E159" s="25">
        <v>4</v>
      </c>
      <c r="F159" s="26" t="s">
        <v>452</v>
      </c>
    </row>
    <row r="160" spans="1:17" s="19" customFormat="1" x14ac:dyDescent="0.15">
      <c r="A160" s="6"/>
      <c r="B160" s="27" t="s">
        <v>454</v>
      </c>
      <c r="C160" s="21">
        <f>SUMIFS($M$14:$M145,$Q$14:$Q145,"建築環境工学に関する科目",$F$14:$F$145,"○")</f>
        <v>3</v>
      </c>
      <c r="D160" s="25" t="s">
        <v>236</v>
      </c>
      <c r="E160" s="25">
        <v>2</v>
      </c>
      <c r="F160" s="26" t="s">
        <v>452</v>
      </c>
    </row>
    <row r="161" spans="1:6" s="19" customFormat="1" x14ac:dyDescent="0.15">
      <c r="A161" s="6"/>
      <c r="B161" s="27" t="s">
        <v>493</v>
      </c>
      <c r="C161" s="21">
        <f>SUMIFS($M$14:$M145,$Q$14:$Q145,"建築計画に関する科目",$F$14:$F$145,"○")</f>
        <v>10</v>
      </c>
      <c r="D161" s="25" t="s">
        <v>236</v>
      </c>
      <c r="E161" s="25">
        <v>4</v>
      </c>
      <c r="F161" s="26" t="s">
        <v>452</v>
      </c>
    </row>
  </sheetData>
  <mergeCells count="17">
    <mergeCell ref="B5:C5"/>
    <mergeCell ref="D5:J5"/>
    <mergeCell ref="B6:C6"/>
    <mergeCell ref="D6:J6"/>
    <mergeCell ref="B10:C10"/>
    <mergeCell ref="D10:J10"/>
    <mergeCell ref="B8:C8"/>
    <mergeCell ref="D8:J8"/>
    <mergeCell ref="B12:H12"/>
    <mergeCell ref="I12:L12"/>
    <mergeCell ref="M12:M13"/>
    <mergeCell ref="N12:N13"/>
    <mergeCell ref="B9:C9"/>
    <mergeCell ref="D9:J9"/>
    <mergeCell ref="M11:Q11"/>
    <mergeCell ref="O12:O13"/>
    <mergeCell ref="P12:Q13"/>
  </mergeCells>
  <phoneticPr fontId="1"/>
  <conditionalFormatting sqref="C149:C154">
    <cfRule type="expression" dxfId="1" priority="1">
      <formula>C149&lt;E149</formula>
    </cfRule>
  </conditionalFormatting>
  <pageMargins left="0.98425196850393704" right="0.78740157480314965" top="0.78740157480314965" bottom="0.19685039370078741" header="0.31496062992125984" footer="0.31496062992125984"/>
  <pageSetup paperSize="8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V174"/>
  <sheetViews>
    <sheetView tabSelected="1" view="pageBreakPreview" zoomScale="70" zoomScaleNormal="70" zoomScaleSheetLayoutView="70" workbookViewId="0">
      <selection activeCell="C88" sqref="C88:Q88"/>
    </sheetView>
  </sheetViews>
  <sheetFormatPr defaultColWidth="13.7109375" defaultRowHeight="13.5" x14ac:dyDescent="0.15"/>
  <cols>
    <col min="1" max="1" width="4.140625" style="1" customWidth="1"/>
    <col min="2" max="2" width="14.42578125" style="1" customWidth="1"/>
    <col min="3" max="8" width="5.7109375" style="1" customWidth="1"/>
    <col min="9" max="9" width="18.7109375" style="1" customWidth="1"/>
    <col min="10" max="10" width="11.7109375" style="1" customWidth="1"/>
    <col min="11" max="11" width="38.7109375" style="1" customWidth="1"/>
    <col min="12" max="12" width="10.7109375" style="1" customWidth="1"/>
    <col min="13" max="13" width="10.85546875" style="1" customWidth="1"/>
    <col min="14" max="14" width="10.85546875" style="1" bestFit="1" customWidth="1"/>
    <col min="15" max="16" width="7.85546875" style="1" customWidth="1"/>
    <col min="17" max="17" width="57.28515625" style="1" customWidth="1"/>
    <col min="18" max="16384" width="13.7109375" style="1"/>
  </cols>
  <sheetData>
    <row r="1" spans="1:17" s="31" customFormat="1" ht="14.25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6"/>
      <c r="Q1" s="17" t="s">
        <v>0</v>
      </c>
    </row>
    <row r="2" spans="1:17" s="4" customFormat="1" ht="14.25" x14ac:dyDescent="0.15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  <c r="P2" s="200"/>
      <c r="Q2" s="201"/>
    </row>
    <row r="3" spans="1:17" s="31" customFormat="1" ht="17.25" x14ac:dyDescent="0.15">
      <c r="A3" s="147" t="s">
        <v>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</row>
    <row r="4" spans="1:17" s="31" customFormat="1" x14ac:dyDescent="0.15"/>
    <row r="5" spans="1:17" s="31" customFormat="1" ht="13.5" customHeight="1" x14ac:dyDescent="0.15">
      <c r="B5" s="278" t="s">
        <v>3</v>
      </c>
      <c r="C5" s="279"/>
      <c r="D5" s="280" t="s">
        <v>4</v>
      </c>
      <c r="E5" s="281"/>
      <c r="F5" s="281"/>
      <c r="G5" s="281"/>
      <c r="H5" s="281"/>
      <c r="I5" s="281"/>
      <c r="J5" s="282"/>
      <c r="K5" s="148"/>
    </row>
    <row r="6" spans="1:17" s="31" customFormat="1" ht="14.25" customHeight="1" x14ac:dyDescent="0.15">
      <c r="B6" s="278" t="s">
        <v>5</v>
      </c>
      <c r="C6" s="279"/>
      <c r="D6" s="280" t="s">
        <v>370</v>
      </c>
      <c r="E6" s="281"/>
      <c r="F6" s="281"/>
      <c r="G6" s="281"/>
      <c r="H6" s="281"/>
      <c r="I6" s="281"/>
      <c r="J6" s="282"/>
      <c r="K6" s="148"/>
    </row>
    <row r="7" spans="1:17" s="31" customFormat="1" x14ac:dyDescent="0.15">
      <c r="K7" s="149"/>
    </row>
    <row r="8" spans="1:17" s="31" customFormat="1" ht="13.5" customHeight="1" x14ac:dyDescent="0.15">
      <c r="B8" s="278" t="s">
        <v>7</v>
      </c>
      <c r="C8" s="279"/>
      <c r="D8" s="280" t="s">
        <v>8</v>
      </c>
      <c r="E8" s="281"/>
      <c r="F8" s="281"/>
      <c r="G8" s="281"/>
      <c r="H8" s="281"/>
      <c r="I8" s="281"/>
      <c r="J8" s="282"/>
      <c r="K8" s="148"/>
    </row>
    <row r="9" spans="1:17" s="31" customFormat="1" x14ac:dyDescent="0.15">
      <c r="B9" s="278" t="s">
        <v>9</v>
      </c>
      <c r="C9" s="279"/>
      <c r="D9" s="280" t="s">
        <v>455</v>
      </c>
      <c r="E9" s="281"/>
      <c r="F9" s="281"/>
      <c r="G9" s="281"/>
      <c r="H9" s="281"/>
      <c r="I9" s="281"/>
      <c r="J9" s="282"/>
      <c r="K9" s="148"/>
    </row>
    <row r="10" spans="1:17" s="31" customFormat="1" x14ac:dyDescent="0.15">
      <c r="B10" s="278" t="s">
        <v>11</v>
      </c>
      <c r="C10" s="279"/>
      <c r="D10" s="246">
        <v>4</v>
      </c>
      <c r="E10" s="247"/>
      <c r="F10" s="247"/>
      <c r="G10" s="247"/>
      <c r="H10" s="247"/>
      <c r="I10" s="247"/>
      <c r="J10" s="248"/>
      <c r="K10" s="148"/>
    </row>
    <row r="11" spans="1:17" s="31" customFormat="1" x14ac:dyDescent="0.15">
      <c r="M11" s="283" t="s">
        <v>12</v>
      </c>
      <c r="N11" s="284"/>
      <c r="O11" s="284"/>
      <c r="P11" s="284"/>
      <c r="Q11" s="284"/>
    </row>
    <row r="12" spans="1:17" s="31" customFormat="1" ht="13.5" customHeight="1" x14ac:dyDescent="0.15">
      <c r="B12" s="270" t="s">
        <v>13</v>
      </c>
      <c r="C12" s="271"/>
      <c r="D12" s="271"/>
      <c r="E12" s="271"/>
      <c r="F12" s="271"/>
      <c r="G12" s="271"/>
      <c r="H12" s="271"/>
      <c r="I12" s="272" t="s">
        <v>14</v>
      </c>
      <c r="J12" s="273"/>
      <c r="K12" s="271"/>
      <c r="L12" s="274"/>
      <c r="M12" s="275" t="s">
        <v>15</v>
      </c>
      <c r="N12" s="270" t="s">
        <v>16</v>
      </c>
      <c r="O12" s="285" t="s">
        <v>17</v>
      </c>
      <c r="P12" s="287" t="s">
        <v>18</v>
      </c>
      <c r="Q12" s="288"/>
    </row>
    <row r="13" spans="1:17" s="31" customFormat="1" x14ac:dyDescent="0.15">
      <c r="B13" s="225" t="s">
        <v>19</v>
      </c>
      <c r="C13" s="225" t="s">
        <v>20</v>
      </c>
      <c r="D13" s="225" t="s">
        <v>21</v>
      </c>
      <c r="E13" s="225" t="s">
        <v>22</v>
      </c>
      <c r="F13" s="225" t="s">
        <v>23</v>
      </c>
      <c r="G13" s="224" t="s">
        <v>24</v>
      </c>
      <c r="H13" s="224" t="s">
        <v>25</v>
      </c>
      <c r="I13" s="150" t="s">
        <v>26</v>
      </c>
      <c r="J13" s="151" t="s">
        <v>27</v>
      </c>
      <c r="K13" s="225" t="s">
        <v>28</v>
      </c>
      <c r="L13" s="225" t="s">
        <v>29</v>
      </c>
      <c r="M13" s="276"/>
      <c r="N13" s="277"/>
      <c r="O13" s="286"/>
      <c r="P13" s="289"/>
      <c r="Q13" s="290"/>
    </row>
    <row r="14" spans="1:17" s="32" customFormat="1" ht="18" customHeight="1" x14ac:dyDescent="0.15">
      <c r="B14" s="152" t="s">
        <v>30</v>
      </c>
      <c r="C14" s="21"/>
      <c r="D14" s="21"/>
      <c r="E14" s="21"/>
      <c r="F14" s="21" t="s">
        <v>57</v>
      </c>
      <c r="G14" s="153"/>
      <c r="H14" s="153"/>
      <c r="I14" s="154" t="s">
        <v>30</v>
      </c>
      <c r="J14" s="155"/>
      <c r="K14" s="119" t="s">
        <v>372</v>
      </c>
      <c r="L14" s="122" t="s">
        <v>34</v>
      </c>
      <c r="M14" s="21">
        <v>1</v>
      </c>
      <c r="N14" s="120" t="s">
        <v>35</v>
      </c>
      <c r="O14" s="156">
        <v>343</v>
      </c>
      <c r="P14" s="157" t="s">
        <v>40</v>
      </c>
      <c r="Q14" s="158" t="s">
        <v>456</v>
      </c>
    </row>
    <row r="15" spans="1:17" s="32" customFormat="1" ht="18" customHeight="1" x14ac:dyDescent="0.15">
      <c r="B15" s="159"/>
      <c r="C15" s="21"/>
      <c r="D15" s="21"/>
      <c r="E15" s="21"/>
      <c r="F15" s="21" t="s">
        <v>57</v>
      </c>
      <c r="G15" s="153"/>
      <c r="H15" s="153"/>
      <c r="I15" s="154" t="s">
        <v>30</v>
      </c>
      <c r="J15" s="155"/>
      <c r="K15" s="119" t="s">
        <v>423</v>
      </c>
      <c r="L15" s="122" t="s">
        <v>34</v>
      </c>
      <c r="M15" s="21">
        <v>2</v>
      </c>
      <c r="N15" s="120" t="s">
        <v>35</v>
      </c>
      <c r="O15" s="156">
        <v>348</v>
      </c>
      <c r="P15" s="157" t="s">
        <v>40</v>
      </c>
      <c r="Q15" s="158" t="s">
        <v>457</v>
      </c>
    </row>
    <row r="16" spans="1:17" s="32" customFormat="1" ht="18" customHeight="1" x14ac:dyDescent="0.15">
      <c r="B16" s="159"/>
      <c r="C16" s="21"/>
      <c r="D16" s="21"/>
      <c r="E16" s="21"/>
      <c r="F16" s="21" t="s">
        <v>57</v>
      </c>
      <c r="G16" s="153"/>
      <c r="H16" s="153"/>
      <c r="I16" s="154" t="s">
        <v>30</v>
      </c>
      <c r="J16" s="155"/>
      <c r="K16" s="121" t="s">
        <v>374</v>
      </c>
      <c r="L16" s="122" t="s">
        <v>34</v>
      </c>
      <c r="M16" s="21">
        <v>2</v>
      </c>
      <c r="N16" s="120" t="s">
        <v>35</v>
      </c>
      <c r="O16" s="156">
        <v>350</v>
      </c>
      <c r="P16" s="157" t="s">
        <v>36</v>
      </c>
      <c r="Q16" s="158" t="s">
        <v>458</v>
      </c>
    </row>
    <row r="17" spans="2:17" s="32" customFormat="1" ht="18" customHeight="1" x14ac:dyDescent="0.15">
      <c r="B17" s="159"/>
      <c r="C17" s="21"/>
      <c r="D17" s="21"/>
      <c r="E17" s="21"/>
      <c r="F17" s="21" t="s">
        <v>57</v>
      </c>
      <c r="G17" s="153"/>
      <c r="H17" s="153"/>
      <c r="I17" s="154" t="s">
        <v>30</v>
      </c>
      <c r="J17" s="155"/>
      <c r="K17" s="119" t="s">
        <v>379</v>
      </c>
      <c r="L17" s="122" t="s">
        <v>34</v>
      </c>
      <c r="M17" s="21">
        <v>1</v>
      </c>
      <c r="N17" s="120" t="s">
        <v>39</v>
      </c>
      <c r="O17" s="156">
        <v>352</v>
      </c>
      <c r="P17" s="157" t="s">
        <v>40</v>
      </c>
      <c r="Q17" s="158" t="s">
        <v>456</v>
      </c>
    </row>
    <row r="18" spans="2:17" s="32" customFormat="1" ht="18" customHeight="1" x14ac:dyDescent="0.15">
      <c r="B18" s="159"/>
      <c r="C18" s="21"/>
      <c r="D18" s="21"/>
      <c r="E18" s="21"/>
      <c r="F18" s="21" t="s">
        <v>57</v>
      </c>
      <c r="G18" s="153"/>
      <c r="H18" s="153"/>
      <c r="I18" s="154" t="s">
        <v>30</v>
      </c>
      <c r="J18" s="155"/>
      <c r="K18" s="119" t="s">
        <v>424</v>
      </c>
      <c r="L18" s="122" t="s">
        <v>34</v>
      </c>
      <c r="M18" s="21">
        <v>2</v>
      </c>
      <c r="N18" s="120" t="s">
        <v>39</v>
      </c>
      <c r="O18" s="156">
        <v>357</v>
      </c>
      <c r="P18" s="157" t="s">
        <v>40</v>
      </c>
      <c r="Q18" s="158" t="s">
        <v>457</v>
      </c>
    </row>
    <row r="19" spans="2:17" s="32" customFormat="1" ht="18" customHeight="1" x14ac:dyDescent="0.15">
      <c r="B19" s="159"/>
      <c r="C19" s="21"/>
      <c r="D19" s="21"/>
      <c r="E19" s="21"/>
      <c r="F19" s="21" t="s">
        <v>57</v>
      </c>
      <c r="G19" s="153"/>
      <c r="H19" s="153"/>
      <c r="I19" s="154" t="s">
        <v>30</v>
      </c>
      <c r="J19" s="155"/>
      <c r="K19" s="121" t="s">
        <v>380</v>
      </c>
      <c r="L19" s="122" t="s">
        <v>34</v>
      </c>
      <c r="M19" s="21">
        <v>2</v>
      </c>
      <c r="N19" s="120" t="s">
        <v>39</v>
      </c>
      <c r="O19" s="156">
        <v>359</v>
      </c>
      <c r="P19" s="157" t="s">
        <v>36</v>
      </c>
      <c r="Q19" s="158" t="s">
        <v>458</v>
      </c>
    </row>
    <row r="20" spans="2:17" s="32" customFormat="1" ht="18" customHeight="1" x14ac:dyDescent="0.15">
      <c r="B20" s="159"/>
      <c r="C20" s="21"/>
      <c r="D20" s="21"/>
      <c r="E20" s="21"/>
      <c r="F20" s="21" t="s">
        <v>57</v>
      </c>
      <c r="G20" s="153"/>
      <c r="H20" s="153"/>
      <c r="I20" s="154" t="s">
        <v>30</v>
      </c>
      <c r="J20" s="155"/>
      <c r="K20" s="121" t="s">
        <v>382</v>
      </c>
      <c r="L20" s="122" t="s">
        <v>34</v>
      </c>
      <c r="M20" s="21">
        <v>2</v>
      </c>
      <c r="N20" s="120" t="s">
        <v>39</v>
      </c>
      <c r="O20" s="156">
        <v>361</v>
      </c>
      <c r="P20" s="157" t="s">
        <v>36</v>
      </c>
      <c r="Q20" s="158" t="s">
        <v>458</v>
      </c>
    </row>
    <row r="21" spans="2:17" s="32" customFormat="1" ht="18" customHeight="1" x14ac:dyDescent="0.15">
      <c r="B21" s="159"/>
      <c r="C21" s="21"/>
      <c r="D21" s="21"/>
      <c r="E21" s="21"/>
      <c r="F21" s="21" t="s">
        <v>57</v>
      </c>
      <c r="G21" s="153"/>
      <c r="H21" s="153"/>
      <c r="I21" s="154" t="s">
        <v>30</v>
      </c>
      <c r="J21" s="155"/>
      <c r="K21" s="119" t="s">
        <v>379</v>
      </c>
      <c r="L21" s="122" t="s">
        <v>34</v>
      </c>
      <c r="M21" s="21">
        <v>3</v>
      </c>
      <c r="N21" s="120" t="s">
        <v>46</v>
      </c>
      <c r="O21" s="156">
        <v>362</v>
      </c>
      <c r="P21" s="157" t="s">
        <v>40</v>
      </c>
      <c r="Q21" s="158" t="s">
        <v>456</v>
      </c>
    </row>
    <row r="22" spans="2:17" s="32" customFormat="1" ht="18" customHeight="1" x14ac:dyDescent="0.15">
      <c r="B22" s="159"/>
      <c r="C22" s="21"/>
      <c r="D22" s="21"/>
      <c r="E22" s="21"/>
      <c r="F22" s="21" t="s">
        <v>57</v>
      </c>
      <c r="G22" s="153"/>
      <c r="H22" s="153"/>
      <c r="I22" s="154" t="s">
        <v>30</v>
      </c>
      <c r="J22" s="155"/>
      <c r="K22" s="119" t="s">
        <v>384</v>
      </c>
      <c r="L22" s="122" t="s">
        <v>34</v>
      </c>
      <c r="M22" s="21">
        <v>2</v>
      </c>
      <c r="N22" s="120" t="s">
        <v>46</v>
      </c>
      <c r="O22" s="156">
        <v>365</v>
      </c>
      <c r="P22" s="157" t="s">
        <v>40</v>
      </c>
      <c r="Q22" s="158" t="s">
        <v>459</v>
      </c>
    </row>
    <row r="23" spans="2:17" s="32" customFormat="1" ht="18" customHeight="1" x14ac:dyDescent="0.15">
      <c r="B23" s="159"/>
      <c r="C23" s="21"/>
      <c r="D23" s="21"/>
      <c r="E23" s="21"/>
      <c r="F23" s="21" t="s">
        <v>57</v>
      </c>
      <c r="G23" s="153"/>
      <c r="H23" s="153"/>
      <c r="I23" s="154" t="s">
        <v>30</v>
      </c>
      <c r="J23" s="155"/>
      <c r="K23" s="119" t="s">
        <v>425</v>
      </c>
      <c r="L23" s="21" t="s">
        <v>34</v>
      </c>
      <c r="M23" s="21">
        <v>2</v>
      </c>
      <c r="N23" s="120" t="s">
        <v>46</v>
      </c>
      <c r="O23" s="156">
        <v>367</v>
      </c>
      <c r="P23" s="157" t="s">
        <v>40</v>
      </c>
      <c r="Q23" s="158" t="s">
        <v>460</v>
      </c>
    </row>
    <row r="24" spans="2:17" s="32" customFormat="1" ht="18" customHeight="1" x14ac:dyDescent="0.15">
      <c r="B24" s="159"/>
      <c r="C24" s="21"/>
      <c r="D24" s="21"/>
      <c r="E24" s="21"/>
      <c r="F24" s="21" t="s">
        <v>57</v>
      </c>
      <c r="G24" s="153"/>
      <c r="H24" s="153"/>
      <c r="I24" s="154" t="s">
        <v>30</v>
      </c>
      <c r="J24" s="155"/>
      <c r="K24" s="121" t="s">
        <v>380</v>
      </c>
      <c r="L24" s="122" t="s">
        <v>34</v>
      </c>
      <c r="M24" s="21">
        <v>2</v>
      </c>
      <c r="N24" s="120" t="s">
        <v>46</v>
      </c>
      <c r="O24" s="156">
        <v>373</v>
      </c>
      <c r="P24" s="157" t="s">
        <v>36</v>
      </c>
      <c r="Q24" s="158" t="s">
        <v>458</v>
      </c>
    </row>
    <row r="25" spans="2:17" s="32" customFormat="1" ht="18" customHeight="1" x14ac:dyDescent="0.15">
      <c r="B25" s="159"/>
      <c r="C25" s="21"/>
      <c r="D25" s="21"/>
      <c r="E25" s="21"/>
      <c r="F25" s="21" t="s">
        <v>57</v>
      </c>
      <c r="G25" s="153"/>
      <c r="H25" s="153"/>
      <c r="I25" s="154" t="s">
        <v>30</v>
      </c>
      <c r="J25" s="155"/>
      <c r="K25" s="119" t="s">
        <v>385</v>
      </c>
      <c r="L25" s="122" t="s">
        <v>34</v>
      </c>
      <c r="M25" s="21">
        <v>2</v>
      </c>
      <c r="N25" s="120" t="s">
        <v>46</v>
      </c>
      <c r="O25" s="156">
        <v>374</v>
      </c>
      <c r="P25" s="157" t="s">
        <v>36</v>
      </c>
      <c r="Q25" s="158" t="s">
        <v>458</v>
      </c>
    </row>
    <row r="26" spans="2:17" s="32" customFormat="1" ht="18" customHeight="1" x14ac:dyDescent="0.15">
      <c r="B26" s="159"/>
      <c r="C26" s="21"/>
      <c r="D26" s="21"/>
      <c r="E26" s="21"/>
      <c r="F26" s="21" t="s">
        <v>57</v>
      </c>
      <c r="G26" s="153"/>
      <c r="H26" s="153"/>
      <c r="I26" s="154" t="s">
        <v>30</v>
      </c>
      <c r="J26" s="155"/>
      <c r="K26" s="121" t="s">
        <v>499</v>
      </c>
      <c r="L26" s="122" t="s">
        <v>34</v>
      </c>
      <c r="M26" s="21">
        <v>1</v>
      </c>
      <c r="N26" s="120" t="s">
        <v>46</v>
      </c>
      <c r="O26" s="156">
        <v>393</v>
      </c>
      <c r="P26" s="157" t="s">
        <v>36</v>
      </c>
      <c r="Q26" s="158" t="s">
        <v>458</v>
      </c>
    </row>
    <row r="27" spans="2:17" s="32" customFormat="1" ht="18" customHeight="1" x14ac:dyDescent="0.15">
      <c r="B27" s="159"/>
      <c r="C27" s="21"/>
      <c r="D27" s="21"/>
      <c r="E27" s="21"/>
      <c r="F27" s="21" t="s">
        <v>57</v>
      </c>
      <c r="G27" s="153"/>
      <c r="H27" s="153"/>
      <c r="I27" s="154" t="s">
        <v>30</v>
      </c>
      <c r="J27" s="155"/>
      <c r="K27" s="119" t="s">
        <v>386</v>
      </c>
      <c r="L27" s="122" t="s">
        <v>34</v>
      </c>
      <c r="M27" s="21">
        <v>2</v>
      </c>
      <c r="N27" s="120" t="s">
        <v>46</v>
      </c>
      <c r="O27" s="156">
        <v>375</v>
      </c>
      <c r="P27" s="157" t="s">
        <v>36</v>
      </c>
      <c r="Q27" s="158" t="s">
        <v>458</v>
      </c>
    </row>
    <row r="28" spans="2:17" s="32" customFormat="1" ht="18" customHeight="1" x14ac:dyDescent="0.15">
      <c r="B28" s="159"/>
      <c r="C28" s="21"/>
      <c r="D28" s="21"/>
      <c r="E28" s="21"/>
      <c r="F28" s="21" t="s">
        <v>57</v>
      </c>
      <c r="G28" s="153"/>
      <c r="H28" s="153"/>
      <c r="I28" s="154" t="s">
        <v>30</v>
      </c>
      <c r="J28" s="155"/>
      <c r="K28" s="119" t="s">
        <v>387</v>
      </c>
      <c r="L28" s="122" t="s">
        <v>34</v>
      </c>
      <c r="M28" s="21">
        <v>2</v>
      </c>
      <c r="N28" s="120" t="s">
        <v>141</v>
      </c>
      <c r="O28" s="156">
        <v>377</v>
      </c>
      <c r="P28" s="157" t="s">
        <v>40</v>
      </c>
      <c r="Q28" s="158" t="s">
        <v>456</v>
      </c>
    </row>
    <row r="29" spans="2:17" s="32" customFormat="1" ht="18" customHeight="1" x14ac:dyDescent="0.15">
      <c r="B29" s="159"/>
      <c r="C29" s="21"/>
      <c r="D29" s="21"/>
      <c r="E29" s="21"/>
      <c r="F29" s="21" t="s">
        <v>57</v>
      </c>
      <c r="G29" s="153"/>
      <c r="H29" s="153"/>
      <c r="I29" s="154" t="s">
        <v>30</v>
      </c>
      <c r="J29" s="155"/>
      <c r="K29" s="119" t="s">
        <v>388</v>
      </c>
      <c r="L29" s="122" t="s">
        <v>34</v>
      </c>
      <c r="M29" s="21">
        <v>2</v>
      </c>
      <c r="N29" s="120" t="s">
        <v>141</v>
      </c>
      <c r="O29" s="156">
        <v>379</v>
      </c>
      <c r="P29" s="157" t="s">
        <v>40</v>
      </c>
      <c r="Q29" s="158" t="s">
        <v>456</v>
      </c>
    </row>
    <row r="30" spans="2:17" s="32" customFormat="1" ht="18" customHeight="1" x14ac:dyDescent="0.15">
      <c r="B30" s="159"/>
      <c r="C30" s="21"/>
      <c r="D30" s="21"/>
      <c r="E30" s="21"/>
      <c r="F30" s="21" t="s">
        <v>57</v>
      </c>
      <c r="G30" s="153"/>
      <c r="H30" s="153"/>
      <c r="I30" s="154" t="s">
        <v>30</v>
      </c>
      <c r="J30" s="155"/>
      <c r="K30" s="119" t="s">
        <v>389</v>
      </c>
      <c r="L30" s="122" t="s">
        <v>34</v>
      </c>
      <c r="M30" s="21">
        <v>1</v>
      </c>
      <c r="N30" s="120" t="s">
        <v>141</v>
      </c>
      <c r="O30" s="156">
        <v>381</v>
      </c>
      <c r="P30" s="157" t="s">
        <v>40</v>
      </c>
      <c r="Q30" s="158" t="s">
        <v>456</v>
      </c>
    </row>
    <row r="31" spans="2:17" s="32" customFormat="1" ht="18" customHeight="1" x14ac:dyDescent="0.15">
      <c r="B31" s="159"/>
      <c r="C31" s="21"/>
      <c r="D31" s="21"/>
      <c r="E31" s="21"/>
      <c r="F31" s="21" t="s">
        <v>57</v>
      </c>
      <c r="G31" s="153"/>
      <c r="H31" s="153"/>
      <c r="I31" s="154" t="s">
        <v>30</v>
      </c>
      <c r="J31" s="155"/>
      <c r="K31" s="121" t="s">
        <v>390</v>
      </c>
      <c r="L31" s="122" t="s">
        <v>34</v>
      </c>
      <c r="M31" s="21">
        <v>2</v>
      </c>
      <c r="N31" s="120" t="s">
        <v>141</v>
      </c>
      <c r="O31" s="156">
        <v>382</v>
      </c>
      <c r="P31" s="157" t="s">
        <v>40</v>
      </c>
      <c r="Q31" s="158" t="s">
        <v>459</v>
      </c>
    </row>
    <row r="32" spans="2:17" s="32" customFormat="1" ht="18" customHeight="1" x14ac:dyDescent="0.15">
      <c r="B32" s="159"/>
      <c r="C32" s="21"/>
      <c r="D32" s="21"/>
      <c r="E32" s="21"/>
      <c r="F32" s="21" t="s">
        <v>57</v>
      </c>
      <c r="G32" s="153"/>
      <c r="H32" s="153"/>
      <c r="I32" s="154" t="s">
        <v>30</v>
      </c>
      <c r="J32" s="155"/>
      <c r="K32" s="119" t="s">
        <v>427</v>
      </c>
      <c r="L32" s="122" t="s">
        <v>34</v>
      </c>
      <c r="M32" s="21">
        <v>1</v>
      </c>
      <c r="N32" s="120" t="s">
        <v>141</v>
      </c>
      <c r="O32" s="156">
        <v>384</v>
      </c>
      <c r="P32" s="157" t="s">
        <v>40</v>
      </c>
      <c r="Q32" s="158" t="s">
        <v>457</v>
      </c>
    </row>
    <row r="33" spans="2:17" s="32" customFormat="1" ht="18" customHeight="1" x14ac:dyDescent="0.15">
      <c r="B33" s="159"/>
      <c r="C33" s="21"/>
      <c r="D33" s="21"/>
      <c r="E33" s="21"/>
      <c r="F33" s="21" t="s">
        <v>57</v>
      </c>
      <c r="G33" s="153"/>
      <c r="H33" s="153"/>
      <c r="I33" s="154" t="s">
        <v>30</v>
      </c>
      <c r="J33" s="155"/>
      <c r="K33" s="119" t="s">
        <v>428</v>
      </c>
      <c r="L33" s="122" t="s">
        <v>90</v>
      </c>
      <c r="M33" s="21">
        <v>2</v>
      </c>
      <c r="N33" s="120" t="s">
        <v>141</v>
      </c>
      <c r="O33" s="156">
        <v>385</v>
      </c>
      <c r="P33" s="157" t="s">
        <v>40</v>
      </c>
      <c r="Q33" s="158" t="s">
        <v>460</v>
      </c>
    </row>
    <row r="34" spans="2:17" s="32" customFormat="1" ht="18" customHeight="1" x14ac:dyDescent="0.15">
      <c r="B34" s="159"/>
      <c r="C34" s="21"/>
      <c r="D34" s="21"/>
      <c r="E34" s="21"/>
      <c r="F34" s="21" t="s">
        <v>57</v>
      </c>
      <c r="G34" s="153"/>
      <c r="H34" s="153"/>
      <c r="I34" s="154" t="s">
        <v>30</v>
      </c>
      <c r="J34" s="155"/>
      <c r="K34" s="119" t="s">
        <v>429</v>
      </c>
      <c r="L34" s="122" t="s">
        <v>34</v>
      </c>
      <c r="M34" s="21">
        <v>1</v>
      </c>
      <c r="N34" s="120" t="s">
        <v>141</v>
      </c>
      <c r="O34" s="156">
        <v>387</v>
      </c>
      <c r="P34" s="157" t="s">
        <v>40</v>
      </c>
      <c r="Q34" s="158" t="s">
        <v>460</v>
      </c>
    </row>
    <row r="35" spans="2:17" s="32" customFormat="1" ht="18" customHeight="1" x14ac:dyDescent="0.15">
      <c r="B35" s="159"/>
      <c r="C35" s="21"/>
      <c r="D35" s="21"/>
      <c r="E35" s="21"/>
      <c r="F35" s="21" t="s">
        <v>57</v>
      </c>
      <c r="G35" s="153"/>
      <c r="H35" s="153"/>
      <c r="I35" s="154" t="s">
        <v>30</v>
      </c>
      <c r="J35" s="155"/>
      <c r="K35" s="121" t="s">
        <v>391</v>
      </c>
      <c r="L35" s="122" t="s">
        <v>34</v>
      </c>
      <c r="M35" s="21">
        <v>2</v>
      </c>
      <c r="N35" s="120" t="s">
        <v>141</v>
      </c>
      <c r="O35" s="156">
        <v>389</v>
      </c>
      <c r="P35" s="157" t="s">
        <v>40</v>
      </c>
      <c r="Q35" s="158" t="s">
        <v>461</v>
      </c>
    </row>
    <row r="36" spans="2:17" s="32" customFormat="1" ht="18" customHeight="1" x14ac:dyDescent="0.15">
      <c r="B36" s="159"/>
      <c r="C36" s="21"/>
      <c r="D36" s="21"/>
      <c r="E36" s="21"/>
      <c r="F36" s="21" t="s">
        <v>57</v>
      </c>
      <c r="G36" s="153"/>
      <c r="H36" s="153"/>
      <c r="I36" s="154" t="s">
        <v>30</v>
      </c>
      <c r="J36" s="155"/>
      <c r="K36" s="121" t="s">
        <v>500</v>
      </c>
      <c r="L36" s="122" t="s">
        <v>34</v>
      </c>
      <c r="M36" s="21">
        <v>1</v>
      </c>
      <c r="N36" s="120" t="s">
        <v>141</v>
      </c>
      <c r="O36" s="156">
        <v>395</v>
      </c>
      <c r="P36" s="157" t="s">
        <v>36</v>
      </c>
      <c r="Q36" s="158" t="s">
        <v>458</v>
      </c>
    </row>
    <row r="37" spans="2:17" s="32" customFormat="1" ht="18" customHeight="1" x14ac:dyDescent="0.15">
      <c r="B37" s="159"/>
      <c r="C37" s="21"/>
      <c r="D37" s="21"/>
      <c r="E37" s="21"/>
      <c r="F37" s="21" t="s">
        <v>57</v>
      </c>
      <c r="G37" s="153"/>
      <c r="H37" s="153"/>
      <c r="I37" s="154" t="s">
        <v>30</v>
      </c>
      <c r="J37" s="155"/>
      <c r="K37" s="119" t="s">
        <v>430</v>
      </c>
      <c r="L37" s="122" t="s">
        <v>34</v>
      </c>
      <c r="M37" s="21">
        <v>1</v>
      </c>
      <c r="N37" s="120" t="s">
        <v>141</v>
      </c>
      <c r="O37" s="156">
        <v>397</v>
      </c>
      <c r="P37" s="157" t="s">
        <v>40</v>
      </c>
      <c r="Q37" s="158" t="s">
        <v>457</v>
      </c>
    </row>
    <row r="38" spans="2:17" s="32" customFormat="1" ht="18" customHeight="1" x14ac:dyDescent="0.15">
      <c r="B38" s="159"/>
      <c r="C38" s="21"/>
      <c r="D38" s="21"/>
      <c r="E38" s="21"/>
      <c r="F38" s="21" t="s">
        <v>57</v>
      </c>
      <c r="G38" s="153"/>
      <c r="H38" s="153"/>
      <c r="I38" s="154" t="s">
        <v>30</v>
      </c>
      <c r="J38" s="155"/>
      <c r="K38" s="121" t="s">
        <v>501</v>
      </c>
      <c r="L38" s="122" t="s">
        <v>34</v>
      </c>
      <c r="M38" s="21">
        <v>2</v>
      </c>
      <c r="N38" s="120" t="s">
        <v>141</v>
      </c>
      <c r="O38" s="156">
        <v>398</v>
      </c>
      <c r="P38" s="157" t="s">
        <v>36</v>
      </c>
      <c r="Q38" s="158" t="s">
        <v>458</v>
      </c>
    </row>
    <row r="39" spans="2:17" s="32" customFormat="1" ht="18" customHeight="1" x14ac:dyDescent="0.15">
      <c r="B39" s="159"/>
      <c r="C39" s="21"/>
      <c r="D39" s="21"/>
      <c r="E39" s="21"/>
      <c r="F39" s="21" t="s">
        <v>57</v>
      </c>
      <c r="G39" s="153"/>
      <c r="H39" s="153"/>
      <c r="I39" s="154" t="s">
        <v>30</v>
      </c>
      <c r="J39" s="155"/>
      <c r="K39" s="121" t="s">
        <v>307</v>
      </c>
      <c r="L39" s="122" t="s">
        <v>34</v>
      </c>
      <c r="M39" s="21">
        <v>1</v>
      </c>
      <c r="N39" s="120" t="s">
        <v>141</v>
      </c>
      <c r="O39" s="156">
        <v>402</v>
      </c>
      <c r="P39" s="157" t="s">
        <v>36</v>
      </c>
      <c r="Q39" s="158" t="s">
        <v>458</v>
      </c>
    </row>
    <row r="40" spans="2:17" s="32" customFormat="1" ht="18" customHeight="1" x14ac:dyDescent="0.15">
      <c r="B40" s="159"/>
      <c r="C40" s="21"/>
      <c r="D40" s="21"/>
      <c r="E40" s="21"/>
      <c r="F40" s="21" t="s">
        <v>57</v>
      </c>
      <c r="G40" s="153"/>
      <c r="H40" s="153"/>
      <c r="I40" s="154" t="s">
        <v>30</v>
      </c>
      <c r="J40" s="155"/>
      <c r="K40" s="121" t="s">
        <v>505</v>
      </c>
      <c r="L40" s="122" t="s">
        <v>34</v>
      </c>
      <c r="M40" s="21">
        <v>1</v>
      </c>
      <c r="N40" s="120" t="s">
        <v>141</v>
      </c>
      <c r="O40" s="156">
        <v>403</v>
      </c>
      <c r="P40" s="157" t="s">
        <v>36</v>
      </c>
      <c r="Q40" s="158" t="s">
        <v>458</v>
      </c>
    </row>
    <row r="41" spans="2:17" s="32" customFormat="1" ht="18" customHeight="1" x14ac:dyDescent="0.15">
      <c r="B41" s="160"/>
      <c r="C41" s="21"/>
      <c r="D41" s="21"/>
      <c r="E41" s="21"/>
      <c r="F41" s="21" t="s">
        <v>57</v>
      </c>
      <c r="G41" s="153"/>
      <c r="H41" s="153"/>
      <c r="I41" s="154" t="s">
        <v>75</v>
      </c>
      <c r="J41" s="155"/>
      <c r="K41" s="119" t="s">
        <v>462</v>
      </c>
      <c r="L41" s="122" t="s">
        <v>77</v>
      </c>
      <c r="M41" s="21">
        <v>1</v>
      </c>
      <c r="N41" s="120" t="s">
        <v>399</v>
      </c>
      <c r="O41" s="156">
        <v>406</v>
      </c>
      <c r="P41" s="157" t="s">
        <v>40</v>
      </c>
      <c r="Q41" s="158" t="s">
        <v>460</v>
      </c>
    </row>
    <row r="42" spans="2:17" s="32" customFormat="1" ht="18" customHeight="1" x14ac:dyDescent="0.15">
      <c r="B42" s="160"/>
      <c r="C42" s="21"/>
      <c r="D42" s="21"/>
      <c r="E42" s="21"/>
      <c r="F42" s="21" t="s">
        <v>57</v>
      </c>
      <c r="G42" s="153"/>
      <c r="H42" s="153"/>
      <c r="I42" s="154" t="s">
        <v>75</v>
      </c>
      <c r="J42" s="155"/>
      <c r="K42" s="119" t="s">
        <v>74</v>
      </c>
      <c r="L42" s="122" t="s">
        <v>77</v>
      </c>
      <c r="M42" s="21">
        <v>1</v>
      </c>
      <c r="N42" s="120" t="s">
        <v>399</v>
      </c>
      <c r="O42" s="156">
        <v>408</v>
      </c>
      <c r="P42" s="157" t="s">
        <v>36</v>
      </c>
      <c r="Q42" s="158" t="s">
        <v>458</v>
      </c>
    </row>
    <row r="43" spans="2:17" s="32" customFormat="1" ht="18" customHeight="1" x14ac:dyDescent="0.15">
      <c r="B43" s="160"/>
      <c r="C43" s="21"/>
      <c r="D43" s="21"/>
      <c r="E43" s="21"/>
      <c r="F43" s="21" t="s">
        <v>57</v>
      </c>
      <c r="G43" s="153"/>
      <c r="H43" s="153"/>
      <c r="I43" s="154" t="s">
        <v>75</v>
      </c>
      <c r="J43" s="155"/>
      <c r="K43" s="119" t="s">
        <v>397</v>
      </c>
      <c r="L43" s="122" t="s">
        <v>77</v>
      </c>
      <c r="M43" s="21">
        <v>1</v>
      </c>
      <c r="N43" s="120" t="s">
        <v>60</v>
      </c>
      <c r="O43" s="156">
        <v>410</v>
      </c>
      <c r="P43" s="157" t="s">
        <v>36</v>
      </c>
      <c r="Q43" s="158" t="s">
        <v>458</v>
      </c>
    </row>
    <row r="44" spans="2:17" s="32" customFormat="1" ht="18" customHeight="1" x14ac:dyDescent="0.15">
      <c r="B44" s="160"/>
      <c r="C44" s="21"/>
      <c r="D44" s="21"/>
      <c r="E44" s="21"/>
      <c r="F44" s="21" t="s">
        <v>57</v>
      </c>
      <c r="G44" s="153"/>
      <c r="H44" s="153"/>
      <c r="I44" s="154" t="s">
        <v>75</v>
      </c>
      <c r="J44" s="155"/>
      <c r="K44" s="119" t="s">
        <v>398</v>
      </c>
      <c r="L44" s="122" t="s">
        <v>77</v>
      </c>
      <c r="M44" s="21">
        <v>2</v>
      </c>
      <c r="N44" s="120" t="s">
        <v>60</v>
      </c>
      <c r="O44" s="156">
        <v>411</v>
      </c>
      <c r="P44" s="157" t="s">
        <v>36</v>
      </c>
      <c r="Q44" s="158" t="s">
        <v>458</v>
      </c>
    </row>
    <row r="45" spans="2:17" s="32" customFormat="1" ht="18" customHeight="1" x14ac:dyDescent="0.15">
      <c r="B45" s="159"/>
      <c r="C45" s="21"/>
      <c r="D45" s="21"/>
      <c r="E45" s="21"/>
      <c r="F45" s="21" t="s">
        <v>57</v>
      </c>
      <c r="G45" s="153"/>
      <c r="H45" s="153"/>
      <c r="I45" s="154" t="s">
        <v>30</v>
      </c>
      <c r="J45" s="155"/>
      <c r="K45" s="121" t="s">
        <v>252</v>
      </c>
      <c r="L45" s="122" t="s">
        <v>59</v>
      </c>
      <c r="M45" s="21">
        <v>8</v>
      </c>
      <c r="N45" s="120" t="s">
        <v>253</v>
      </c>
      <c r="O45" s="156">
        <v>412</v>
      </c>
      <c r="P45" s="157" t="s">
        <v>36</v>
      </c>
      <c r="Q45" s="158" t="s">
        <v>458</v>
      </c>
    </row>
    <row r="46" spans="2:17" s="32" customFormat="1" ht="18" customHeight="1" x14ac:dyDescent="0.15">
      <c r="B46" s="159"/>
      <c r="C46" s="21"/>
      <c r="D46" s="21"/>
      <c r="E46" s="21"/>
      <c r="F46" s="21" t="s">
        <v>57</v>
      </c>
      <c r="G46" s="153"/>
      <c r="H46" s="153"/>
      <c r="I46" s="154" t="s">
        <v>30</v>
      </c>
      <c r="J46" s="155"/>
      <c r="K46" s="119" t="s">
        <v>400</v>
      </c>
      <c r="L46" s="122" t="s">
        <v>90</v>
      </c>
      <c r="M46" s="21">
        <v>1</v>
      </c>
      <c r="N46" s="120" t="s">
        <v>80</v>
      </c>
      <c r="O46" s="156">
        <v>413</v>
      </c>
      <c r="P46" s="157" t="s">
        <v>40</v>
      </c>
      <c r="Q46" s="158" t="s">
        <v>456</v>
      </c>
    </row>
    <row r="47" spans="2:17" s="32" customFormat="1" ht="18" customHeight="1" x14ac:dyDescent="0.15">
      <c r="B47" s="159"/>
      <c r="C47" s="21"/>
      <c r="D47" s="21"/>
      <c r="E47" s="21"/>
      <c r="F47" s="21" t="s">
        <v>57</v>
      </c>
      <c r="G47" s="153"/>
      <c r="H47" s="153"/>
      <c r="I47" s="154" t="s">
        <v>30</v>
      </c>
      <c r="J47" s="155"/>
      <c r="K47" s="44" t="s">
        <v>401</v>
      </c>
      <c r="L47" s="10" t="s">
        <v>90</v>
      </c>
      <c r="M47" s="10">
        <v>1</v>
      </c>
      <c r="N47" s="40" t="s">
        <v>80</v>
      </c>
      <c r="O47" s="41">
        <v>440</v>
      </c>
      <c r="P47" s="136" t="s">
        <v>40</v>
      </c>
      <c r="Q47" s="158" t="s">
        <v>456</v>
      </c>
    </row>
    <row r="48" spans="2:17" s="32" customFormat="1" ht="18" customHeight="1" x14ac:dyDescent="0.15">
      <c r="B48" s="159"/>
      <c r="C48" s="21"/>
      <c r="D48" s="21"/>
      <c r="E48" s="21"/>
      <c r="F48" s="21" t="s">
        <v>57</v>
      </c>
      <c r="G48" s="153"/>
      <c r="H48" s="153"/>
      <c r="I48" s="154" t="s">
        <v>30</v>
      </c>
      <c r="J48" s="155"/>
      <c r="K48" s="121" t="s">
        <v>403</v>
      </c>
      <c r="L48" s="122" t="s">
        <v>34</v>
      </c>
      <c r="M48" s="21">
        <v>1</v>
      </c>
      <c r="N48" s="120" t="s">
        <v>80</v>
      </c>
      <c r="O48" s="156">
        <v>417</v>
      </c>
      <c r="P48" s="157" t="s">
        <v>40</v>
      </c>
      <c r="Q48" s="158" t="s">
        <v>459</v>
      </c>
    </row>
    <row r="49" spans="2:17" s="32" customFormat="1" ht="18" customHeight="1" x14ac:dyDescent="0.15">
      <c r="B49" s="159"/>
      <c r="C49" s="21"/>
      <c r="D49" s="21"/>
      <c r="E49" s="21"/>
      <c r="F49" s="21" t="s">
        <v>57</v>
      </c>
      <c r="G49" s="153"/>
      <c r="H49" s="153"/>
      <c r="I49" s="154" t="s">
        <v>30</v>
      </c>
      <c r="J49" s="155"/>
      <c r="K49" s="119" t="s">
        <v>404</v>
      </c>
      <c r="L49" s="122" t="s">
        <v>34</v>
      </c>
      <c r="M49" s="21">
        <v>1</v>
      </c>
      <c r="N49" s="120" t="s">
        <v>80</v>
      </c>
      <c r="O49" s="156">
        <v>419</v>
      </c>
      <c r="P49" s="157" t="s">
        <v>40</v>
      </c>
      <c r="Q49" s="158" t="s">
        <v>456</v>
      </c>
    </row>
    <row r="50" spans="2:17" s="32" customFormat="1" ht="18" customHeight="1" x14ac:dyDescent="0.15">
      <c r="B50" s="159"/>
      <c r="C50" s="21"/>
      <c r="D50" s="21"/>
      <c r="E50" s="21"/>
      <c r="F50" s="21" t="s">
        <v>57</v>
      </c>
      <c r="G50" s="153"/>
      <c r="H50" s="153"/>
      <c r="I50" s="154" t="s">
        <v>30</v>
      </c>
      <c r="J50" s="155"/>
      <c r="K50" s="121" t="s">
        <v>405</v>
      </c>
      <c r="L50" s="122" t="s">
        <v>34</v>
      </c>
      <c r="M50" s="21">
        <v>1</v>
      </c>
      <c r="N50" s="120" t="s">
        <v>80</v>
      </c>
      <c r="O50" s="156">
        <v>426</v>
      </c>
      <c r="P50" s="157" t="s">
        <v>40</v>
      </c>
      <c r="Q50" s="158" t="s">
        <v>459</v>
      </c>
    </row>
    <row r="51" spans="2:17" s="32" customFormat="1" ht="18" customHeight="1" x14ac:dyDescent="0.15">
      <c r="B51" s="159"/>
      <c r="C51" s="21"/>
      <c r="D51" s="21"/>
      <c r="E51" s="21"/>
      <c r="F51" s="21" t="s">
        <v>57</v>
      </c>
      <c r="G51" s="153"/>
      <c r="H51" s="153"/>
      <c r="I51" s="154" t="s">
        <v>30</v>
      </c>
      <c r="J51" s="155"/>
      <c r="K51" s="119" t="s">
        <v>433</v>
      </c>
      <c r="L51" s="124" t="s">
        <v>34</v>
      </c>
      <c r="M51" s="21">
        <v>1</v>
      </c>
      <c r="N51" s="120" t="s">
        <v>80</v>
      </c>
      <c r="O51" s="156">
        <v>431</v>
      </c>
      <c r="P51" s="157" t="s">
        <v>40</v>
      </c>
      <c r="Q51" s="158" t="s">
        <v>457</v>
      </c>
    </row>
    <row r="52" spans="2:17" s="32" customFormat="1" ht="18" customHeight="1" x14ac:dyDescent="0.15">
      <c r="B52" s="160"/>
      <c r="C52" s="21"/>
      <c r="D52" s="21"/>
      <c r="E52" s="21"/>
      <c r="F52" s="21" t="s">
        <v>57</v>
      </c>
      <c r="G52" s="153"/>
      <c r="H52" s="153"/>
      <c r="I52" s="154" t="s">
        <v>30</v>
      </c>
      <c r="J52" s="155"/>
      <c r="K52" s="121" t="s">
        <v>503</v>
      </c>
      <c r="L52" s="124" t="s">
        <v>34</v>
      </c>
      <c r="M52" s="21">
        <v>2</v>
      </c>
      <c r="N52" s="120" t="s">
        <v>80</v>
      </c>
      <c r="O52" s="156">
        <v>432</v>
      </c>
      <c r="P52" s="157" t="s">
        <v>36</v>
      </c>
      <c r="Q52" s="158" t="s">
        <v>458</v>
      </c>
    </row>
    <row r="53" spans="2:17" s="32" customFormat="1" ht="18" customHeight="1" x14ac:dyDescent="0.15">
      <c r="B53" s="160"/>
      <c r="C53" s="21"/>
      <c r="D53" s="21"/>
      <c r="E53" s="21"/>
      <c r="F53" s="21" t="s">
        <v>57</v>
      </c>
      <c r="G53" s="153"/>
      <c r="H53" s="153"/>
      <c r="I53" s="154" t="s">
        <v>30</v>
      </c>
      <c r="J53" s="155"/>
      <c r="K53" s="121" t="s">
        <v>307</v>
      </c>
      <c r="L53" s="122" t="s">
        <v>34</v>
      </c>
      <c r="M53" s="21">
        <v>1</v>
      </c>
      <c r="N53" s="120" t="s">
        <v>80</v>
      </c>
      <c r="O53" s="156">
        <v>436</v>
      </c>
      <c r="P53" s="157" t="s">
        <v>36</v>
      </c>
      <c r="Q53" s="158" t="s">
        <v>458</v>
      </c>
    </row>
    <row r="54" spans="2:17" s="32" customFormat="1" ht="18" customHeight="1" x14ac:dyDescent="0.15">
      <c r="B54" s="160"/>
      <c r="C54" s="21"/>
      <c r="D54" s="21"/>
      <c r="E54" s="21"/>
      <c r="F54" s="21" t="s">
        <v>57</v>
      </c>
      <c r="G54" s="153"/>
      <c r="H54" s="153"/>
      <c r="I54" s="154" t="s">
        <v>30</v>
      </c>
      <c r="J54" s="155"/>
      <c r="K54" s="121" t="s">
        <v>504</v>
      </c>
      <c r="L54" s="122" t="s">
        <v>34</v>
      </c>
      <c r="M54" s="21">
        <v>1</v>
      </c>
      <c r="N54" s="120" t="s">
        <v>80</v>
      </c>
      <c r="O54" s="156">
        <v>437</v>
      </c>
      <c r="P54" s="157" t="s">
        <v>36</v>
      </c>
      <c r="Q54" s="158" t="s">
        <v>458</v>
      </c>
    </row>
    <row r="55" spans="2:17" s="32" customFormat="1" ht="18" customHeight="1" x14ac:dyDescent="0.15">
      <c r="B55" s="159"/>
      <c r="C55" s="21"/>
      <c r="D55" s="21"/>
      <c r="E55" s="21"/>
      <c r="F55" s="21" t="s">
        <v>57</v>
      </c>
      <c r="G55" s="153"/>
      <c r="H55" s="153"/>
      <c r="I55" s="154" t="s">
        <v>30</v>
      </c>
      <c r="J55" s="155"/>
      <c r="K55" s="119" t="s">
        <v>434</v>
      </c>
      <c r="L55" s="21" t="s">
        <v>90</v>
      </c>
      <c r="M55" s="21">
        <v>1</v>
      </c>
      <c r="N55" s="120" t="s">
        <v>80</v>
      </c>
      <c r="O55" s="156">
        <v>418</v>
      </c>
      <c r="P55" s="157" t="s">
        <v>40</v>
      </c>
      <c r="Q55" s="158" t="s">
        <v>459</v>
      </c>
    </row>
    <row r="56" spans="2:17" s="32" customFormat="1" ht="18" customHeight="1" x14ac:dyDescent="0.15">
      <c r="B56" s="159"/>
      <c r="C56" s="21"/>
      <c r="D56" s="21"/>
      <c r="E56" s="21"/>
      <c r="F56" s="21" t="s">
        <v>57</v>
      </c>
      <c r="G56" s="153"/>
      <c r="H56" s="153"/>
      <c r="I56" s="154" t="s">
        <v>30</v>
      </c>
      <c r="J56" s="155"/>
      <c r="K56" s="121" t="s">
        <v>435</v>
      </c>
      <c r="L56" s="21" t="s">
        <v>90</v>
      </c>
      <c r="M56" s="21">
        <v>1</v>
      </c>
      <c r="N56" s="120" t="s">
        <v>80</v>
      </c>
      <c r="O56" s="156">
        <v>422</v>
      </c>
      <c r="P56" s="157" t="s">
        <v>40</v>
      </c>
      <c r="Q56" s="158" t="s">
        <v>459</v>
      </c>
    </row>
    <row r="57" spans="2:17" s="32" customFormat="1" ht="18" customHeight="1" x14ac:dyDescent="0.15">
      <c r="B57" s="159"/>
      <c r="C57" s="21"/>
      <c r="D57" s="21"/>
      <c r="E57" s="21"/>
      <c r="F57" s="21" t="s">
        <v>57</v>
      </c>
      <c r="G57" s="153"/>
      <c r="H57" s="153"/>
      <c r="I57" s="154" t="s">
        <v>30</v>
      </c>
      <c r="J57" s="155"/>
      <c r="K57" s="121" t="s">
        <v>436</v>
      </c>
      <c r="L57" s="21" t="s">
        <v>90</v>
      </c>
      <c r="M57" s="21">
        <v>1</v>
      </c>
      <c r="N57" s="120" t="s">
        <v>80</v>
      </c>
      <c r="O57" s="156">
        <v>424</v>
      </c>
      <c r="P57" s="157" t="s">
        <v>40</v>
      </c>
      <c r="Q57" s="158" t="s">
        <v>459</v>
      </c>
    </row>
    <row r="58" spans="2:17" s="32" customFormat="1" ht="18" customHeight="1" x14ac:dyDescent="0.15">
      <c r="B58" s="160"/>
      <c r="C58" s="21"/>
      <c r="D58" s="21"/>
      <c r="E58" s="21"/>
      <c r="F58" s="21" t="s">
        <v>57</v>
      </c>
      <c r="G58" s="153"/>
      <c r="H58" s="153"/>
      <c r="I58" s="154" t="s">
        <v>75</v>
      </c>
      <c r="J58" s="155"/>
      <c r="K58" s="119" t="s">
        <v>463</v>
      </c>
      <c r="L58" s="122" t="s">
        <v>77</v>
      </c>
      <c r="M58" s="21">
        <v>1</v>
      </c>
      <c r="N58" s="120" t="s">
        <v>80</v>
      </c>
      <c r="O58" s="156">
        <v>439</v>
      </c>
      <c r="P58" s="157" t="s">
        <v>40</v>
      </c>
      <c r="Q58" s="158" t="s">
        <v>456</v>
      </c>
    </row>
    <row r="59" spans="2:17" s="32" customFormat="1" ht="18" customHeight="1" x14ac:dyDescent="0.15">
      <c r="B59" s="160"/>
      <c r="C59" s="21"/>
      <c r="D59" s="21"/>
      <c r="E59" s="21"/>
      <c r="F59" s="21" t="s">
        <v>57</v>
      </c>
      <c r="G59" s="153"/>
      <c r="H59" s="153"/>
      <c r="I59" s="154" t="s">
        <v>75</v>
      </c>
      <c r="J59" s="155"/>
      <c r="K59" s="38" t="s">
        <v>408</v>
      </c>
      <c r="L59" s="39" t="s">
        <v>77</v>
      </c>
      <c r="M59" s="10">
        <v>1</v>
      </c>
      <c r="N59" s="40" t="s">
        <v>80</v>
      </c>
      <c r="O59" s="41">
        <v>414</v>
      </c>
      <c r="P59" s="136" t="s">
        <v>40</v>
      </c>
      <c r="Q59" s="158" t="s">
        <v>456</v>
      </c>
    </row>
    <row r="60" spans="2:17" s="32" customFormat="1" ht="18" customHeight="1" x14ac:dyDescent="0.15">
      <c r="B60" s="160"/>
      <c r="C60" s="21"/>
      <c r="D60" s="21"/>
      <c r="E60" s="21"/>
      <c r="F60" s="21" t="s">
        <v>57</v>
      </c>
      <c r="G60" s="153"/>
      <c r="H60" s="153"/>
      <c r="I60" s="154" t="s">
        <v>75</v>
      </c>
      <c r="J60" s="155"/>
      <c r="K60" s="119" t="s">
        <v>464</v>
      </c>
      <c r="L60" s="122" t="s">
        <v>77</v>
      </c>
      <c r="M60" s="21">
        <v>1</v>
      </c>
      <c r="N60" s="120" t="s">
        <v>253</v>
      </c>
      <c r="O60" s="156">
        <v>442</v>
      </c>
      <c r="P60" s="157" t="s">
        <v>40</v>
      </c>
      <c r="Q60" s="158" t="s">
        <v>460</v>
      </c>
    </row>
    <row r="61" spans="2:17" s="32" customFormat="1" ht="18" customHeight="1" x14ac:dyDescent="0.15">
      <c r="B61" s="160"/>
      <c r="C61" s="21" t="s">
        <v>66</v>
      </c>
      <c r="D61" s="21" t="s">
        <v>66</v>
      </c>
      <c r="E61" s="21" t="s">
        <v>66</v>
      </c>
      <c r="F61" s="21" t="s">
        <v>66</v>
      </c>
      <c r="G61" s="153"/>
      <c r="H61" s="153"/>
      <c r="I61" s="154" t="s">
        <v>30</v>
      </c>
      <c r="J61" s="155"/>
      <c r="K61" s="119" t="s">
        <v>96</v>
      </c>
      <c r="L61" s="21" t="s">
        <v>64</v>
      </c>
      <c r="M61" s="21">
        <v>6</v>
      </c>
      <c r="N61" s="120" t="s">
        <v>97</v>
      </c>
      <c r="O61" s="156">
        <v>515</v>
      </c>
      <c r="P61" s="157" t="s">
        <v>36</v>
      </c>
      <c r="Q61" s="158" t="s">
        <v>458</v>
      </c>
    </row>
    <row r="62" spans="2:17" s="32" customFormat="1" ht="18" customHeight="1" x14ac:dyDescent="0.15">
      <c r="B62" s="160"/>
      <c r="C62" s="21" t="s">
        <v>66</v>
      </c>
      <c r="D62" s="21" t="s">
        <v>66</v>
      </c>
      <c r="E62" s="21" t="s">
        <v>66</v>
      </c>
      <c r="F62" s="21" t="s">
        <v>66</v>
      </c>
      <c r="G62" s="153"/>
      <c r="H62" s="153"/>
      <c r="I62" s="154" t="s">
        <v>30</v>
      </c>
      <c r="J62" s="155"/>
      <c r="K62" s="121" t="s">
        <v>411</v>
      </c>
      <c r="L62" s="21" t="s">
        <v>64</v>
      </c>
      <c r="M62" s="21">
        <v>2</v>
      </c>
      <c r="N62" s="120" t="s">
        <v>97</v>
      </c>
      <c r="O62" s="156">
        <v>516</v>
      </c>
      <c r="P62" s="157" t="s">
        <v>36</v>
      </c>
      <c r="Q62" s="158" t="s">
        <v>458</v>
      </c>
    </row>
    <row r="63" spans="2:17" s="32" customFormat="1" ht="18" customHeight="1" x14ac:dyDescent="0.15">
      <c r="B63" s="160"/>
      <c r="C63" s="21" t="s">
        <v>66</v>
      </c>
      <c r="D63" s="21" t="s">
        <v>66</v>
      </c>
      <c r="E63" s="21" t="s">
        <v>66</v>
      </c>
      <c r="F63" s="21" t="s">
        <v>66</v>
      </c>
      <c r="G63" s="153"/>
      <c r="H63" s="153"/>
      <c r="I63" s="154" t="s">
        <v>30</v>
      </c>
      <c r="J63" s="155"/>
      <c r="K63" s="121" t="s">
        <v>444</v>
      </c>
      <c r="L63" s="21" t="s">
        <v>64</v>
      </c>
      <c r="M63" s="21">
        <v>2</v>
      </c>
      <c r="N63" s="120" t="s">
        <v>97</v>
      </c>
      <c r="O63" s="156">
        <v>518</v>
      </c>
      <c r="P63" s="157" t="s">
        <v>36</v>
      </c>
      <c r="Q63" s="158" t="s">
        <v>458</v>
      </c>
    </row>
    <row r="64" spans="2:17" s="32" customFormat="1" ht="18" customHeight="1" x14ac:dyDescent="0.15">
      <c r="B64" s="160"/>
      <c r="C64" s="21" t="s">
        <v>66</v>
      </c>
      <c r="D64" s="21" t="s">
        <v>66</v>
      </c>
      <c r="E64" s="21" t="s">
        <v>66</v>
      </c>
      <c r="F64" s="21" t="s">
        <v>66</v>
      </c>
      <c r="G64" s="153"/>
      <c r="H64" s="153"/>
      <c r="I64" s="154" t="s">
        <v>30</v>
      </c>
      <c r="J64" s="155"/>
      <c r="K64" s="121" t="s">
        <v>100</v>
      </c>
      <c r="L64" s="21" t="s">
        <v>64</v>
      </c>
      <c r="M64" s="21">
        <v>2</v>
      </c>
      <c r="N64" s="120" t="s">
        <v>97</v>
      </c>
      <c r="O64" s="156">
        <v>522</v>
      </c>
      <c r="P64" s="157" t="s">
        <v>36</v>
      </c>
      <c r="Q64" s="158" t="s">
        <v>458</v>
      </c>
    </row>
    <row r="65" spans="2:17" s="32" customFormat="1" ht="18" customHeight="1" x14ac:dyDescent="0.15">
      <c r="B65" s="160"/>
      <c r="C65" s="21" t="s">
        <v>66</v>
      </c>
      <c r="D65" s="21" t="s">
        <v>66</v>
      </c>
      <c r="E65" s="21" t="s">
        <v>66</v>
      </c>
      <c r="F65" s="21" t="s">
        <v>66</v>
      </c>
      <c r="G65" s="153"/>
      <c r="H65" s="153"/>
      <c r="I65" s="154" t="s">
        <v>30</v>
      </c>
      <c r="J65" s="155"/>
      <c r="K65" s="121" t="s">
        <v>412</v>
      </c>
      <c r="L65" s="21" t="s">
        <v>92</v>
      </c>
      <c r="M65" s="21">
        <v>2</v>
      </c>
      <c r="N65" s="120" t="s">
        <v>97</v>
      </c>
      <c r="O65" s="156">
        <v>527</v>
      </c>
      <c r="P65" s="157" t="s">
        <v>40</v>
      </c>
      <c r="Q65" s="158" t="s">
        <v>456</v>
      </c>
    </row>
    <row r="66" spans="2:17" s="32" customFormat="1" ht="18" customHeight="1" x14ac:dyDescent="0.15">
      <c r="B66" s="160"/>
      <c r="C66" s="21" t="s">
        <v>66</v>
      </c>
      <c r="D66" s="21" t="s">
        <v>66</v>
      </c>
      <c r="E66" s="21" t="s">
        <v>66</v>
      </c>
      <c r="F66" s="21" t="s">
        <v>66</v>
      </c>
      <c r="G66" s="153"/>
      <c r="H66" s="153"/>
      <c r="I66" s="154" t="s">
        <v>30</v>
      </c>
      <c r="J66" s="155"/>
      <c r="K66" s="121" t="s">
        <v>446</v>
      </c>
      <c r="L66" s="21" t="s">
        <v>92</v>
      </c>
      <c r="M66" s="21">
        <v>2</v>
      </c>
      <c r="N66" s="120" t="s">
        <v>97</v>
      </c>
      <c r="O66" s="156">
        <v>533</v>
      </c>
      <c r="P66" s="157" t="s">
        <v>40</v>
      </c>
      <c r="Q66" s="158" t="s">
        <v>460</v>
      </c>
    </row>
    <row r="67" spans="2:17" s="233" customFormat="1" ht="18" customHeight="1" x14ac:dyDescent="0.15">
      <c r="B67" s="234"/>
      <c r="C67" s="21" t="s">
        <v>66</v>
      </c>
      <c r="D67" s="21" t="s">
        <v>66</v>
      </c>
      <c r="E67" s="21" t="s">
        <v>66</v>
      </c>
      <c r="F67" s="21" t="s">
        <v>66</v>
      </c>
      <c r="G67" s="153"/>
      <c r="H67" s="153"/>
      <c r="I67" s="154" t="s">
        <v>30</v>
      </c>
      <c r="J67" s="155"/>
      <c r="K67" s="121" t="s">
        <v>488</v>
      </c>
      <c r="L67" s="21" t="s">
        <v>92</v>
      </c>
      <c r="M67" s="21">
        <v>2</v>
      </c>
      <c r="N67" s="120" t="s">
        <v>97</v>
      </c>
      <c r="O67" s="156"/>
      <c r="P67" s="157" t="s">
        <v>40</v>
      </c>
      <c r="Q67" s="158" t="s">
        <v>456</v>
      </c>
    </row>
    <row r="68" spans="2:17" s="32" customFormat="1" ht="18" customHeight="1" x14ac:dyDescent="0.15">
      <c r="B68" s="160"/>
      <c r="C68" s="21" t="s">
        <v>66</v>
      </c>
      <c r="D68" s="21" t="s">
        <v>66</v>
      </c>
      <c r="E68" s="21" t="s">
        <v>66</v>
      </c>
      <c r="F68" s="21" t="s">
        <v>66</v>
      </c>
      <c r="G68" s="153"/>
      <c r="H68" s="153"/>
      <c r="I68" s="154" t="s">
        <v>30</v>
      </c>
      <c r="J68" s="155"/>
      <c r="K68" s="121" t="s">
        <v>415</v>
      </c>
      <c r="L68" s="21" t="s">
        <v>64</v>
      </c>
      <c r="M68" s="21">
        <v>2</v>
      </c>
      <c r="N68" s="120" t="s">
        <v>109</v>
      </c>
      <c r="O68" s="156">
        <v>519</v>
      </c>
      <c r="P68" s="157" t="s">
        <v>36</v>
      </c>
      <c r="Q68" s="158" t="s">
        <v>458</v>
      </c>
    </row>
    <row r="69" spans="2:17" s="32" customFormat="1" ht="18" customHeight="1" x14ac:dyDescent="0.15">
      <c r="B69" s="160"/>
      <c r="C69" s="21" t="s">
        <v>66</v>
      </c>
      <c r="D69" s="21" t="s">
        <v>66</v>
      </c>
      <c r="E69" s="21" t="s">
        <v>66</v>
      </c>
      <c r="F69" s="21" t="s">
        <v>66</v>
      </c>
      <c r="G69" s="153"/>
      <c r="H69" s="153"/>
      <c r="I69" s="154" t="s">
        <v>30</v>
      </c>
      <c r="J69" s="155"/>
      <c r="K69" s="119" t="s">
        <v>465</v>
      </c>
      <c r="L69" s="21" t="s">
        <v>92</v>
      </c>
      <c r="M69" s="21">
        <v>2</v>
      </c>
      <c r="N69" s="120" t="s">
        <v>109</v>
      </c>
      <c r="O69" s="156">
        <v>525</v>
      </c>
      <c r="P69" s="157" t="s">
        <v>40</v>
      </c>
      <c r="Q69" s="158" t="s">
        <v>456</v>
      </c>
    </row>
    <row r="70" spans="2:17" s="32" customFormat="1" ht="18" customHeight="1" x14ac:dyDescent="0.15">
      <c r="B70" s="160"/>
      <c r="C70" s="21" t="s">
        <v>66</v>
      </c>
      <c r="D70" s="21" t="s">
        <v>66</v>
      </c>
      <c r="E70" s="21" t="s">
        <v>66</v>
      </c>
      <c r="F70" s="21" t="s">
        <v>66</v>
      </c>
      <c r="G70" s="153"/>
      <c r="H70" s="153"/>
      <c r="I70" s="154" t="s">
        <v>30</v>
      </c>
      <c r="J70" s="155"/>
      <c r="K70" s="70" t="s">
        <v>417</v>
      </c>
      <c r="L70" s="73" t="s">
        <v>92</v>
      </c>
      <c r="M70" s="73">
        <v>2</v>
      </c>
      <c r="N70" s="74" t="s">
        <v>97</v>
      </c>
      <c r="O70" s="41" t="s">
        <v>418</v>
      </c>
      <c r="P70" s="136" t="s">
        <v>40</v>
      </c>
      <c r="Q70" s="158" t="s">
        <v>456</v>
      </c>
    </row>
    <row r="71" spans="2:17" s="32" customFormat="1" ht="18" customHeight="1" x14ac:dyDescent="0.15">
      <c r="B71" s="160"/>
      <c r="C71" s="21" t="s">
        <v>66</v>
      </c>
      <c r="D71" s="21" t="s">
        <v>66</v>
      </c>
      <c r="E71" s="21" t="s">
        <v>66</v>
      </c>
      <c r="F71" s="125" t="s">
        <v>66</v>
      </c>
      <c r="G71" s="162"/>
      <c r="H71" s="163"/>
      <c r="I71" s="164" t="s">
        <v>30</v>
      </c>
      <c r="J71" s="139"/>
      <c r="K71" s="137" t="s">
        <v>447</v>
      </c>
      <c r="L71" s="139" t="s">
        <v>92</v>
      </c>
      <c r="M71" s="139">
        <v>2</v>
      </c>
      <c r="N71" s="165" t="s">
        <v>109</v>
      </c>
      <c r="O71" s="156">
        <v>529</v>
      </c>
      <c r="P71" s="157" t="s">
        <v>40</v>
      </c>
      <c r="Q71" s="158" t="s">
        <v>456</v>
      </c>
    </row>
    <row r="72" spans="2:17" s="32" customFormat="1" ht="18" customHeight="1" x14ac:dyDescent="0.15">
      <c r="B72" s="160"/>
      <c r="C72" s="21" t="s">
        <v>66</v>
      </c>
      <c r="D72" s="21" t="s">
        <v>66</v>
      </c>
      <c r="E72" s="21" t="s">
        <v>66</v>
      </c>
      <c r="F72" s="125" t="s">
        <v>66</v>
      </c>
      <c r="G72" s="162"/>
      <c r="H72" s="163"/>
      <c r="I72" s="164" t="s">
        <v>30</v>
      </c>
      <c r="J72" s="139"/>
      <c r="K72" s="121" t="s">
        <v>419</v>
      </c>
      <c r="L72" s="139" t="s">
        <v>92</v>
      </c>
      <c r="M72" s="139">
        <v>2</v>
      </c>
      <c r="N72" s="120" t="s">
        <v>109</v>
      </c>
      <c r="O72" s="156">
        <v>530</v>
      </c>
      <c r="P72" s="157" t="s">
        <v>40</v>
      </c>
      <c r="Q72" s="158" t="s">
        <v>459</v>
      </c>
    </row>
    <row r="73" spans="2:17" s="32" customFormat="1" ht="18" customHeight="1" x14ac:dyDescent="0.15">
      <c r="B73" s="160"/>
      <c r="C73" s="21" t="s">
        <v>66</v>
      </c>
      <c r="D73" s="21" t="s">
        <v>66</v>
      </c>
      <c r="E73" s="21" t="s">
        <v>66</v>
      </c>
      <c r="F73" s="125" t="s">
        <v>66</v>
      </c>
      <c r="G73" s="162"/>
      <c r="H73" s="163"/>
      <c r="I73" s="164" t="s">
        <v>30</v>
      </c>
      <c r="J73" s="139"/>
      <c r="K73" s="121" t="s">
        <v>420</v>
      </c>
      <c r="L73" s="139" t="s">
        <v>92</v>
      </c>
      <c r="M73" s="139">
        <v>2</v>
      </c>
      <c r="N73" s="120" t="s">
        <v>109</v>
      </c>
      <c r="O73" s="156">
        <v>532</v>
      </c>
      <c r="P73" s="157" t="s">
        <v>40</v>
      </c>
      <c r="Q73" s="158" t="s">
        <v>456</v>
      </c>
    </row>
    <row r="74" spans="2:17" s="32" customFormat="1" ht="18" customHeight="1" x14ac:dyDescent="0.15">
      <c r="B74" s="160"/>
      <c r="C74" s="21" t="s">
        <v>66</v>
      </c>
      <c r="D74" s="21" t="s">
        <v>66</v>
      </c>
      <c r="E74" s="21" t="s">
        <v>66</v>
      </c>
      <c r="F74" s="125" t="s">
        <v>66</v>
      </c>
      <c r="G74" s="162"/>
      <c r="H74" s="163"/>
      <c r="I74" s="164" t="s">
        <v>30</v>
      </c>
      <c r="J74" s="139"/>
      <c r="K74" s="161" t="s">
        <v>448</v>
      </c>
      <c r="L74" s="139" t="s">
        <v>92</v>
      </c>
      <c r="M74" s="139">
        <v>2</v>
      </c>
      <c r="N74" s="140" t="s">
        <v>109</v>
      </c>
      <c r="O74" s="156">
        <v>534</v>
      </c>
      <c r="P74" s="157" t="s">
        <v>40</v>
      </c>
      <c r="Q74" s="158" t="s">
        <v>460</v>
      </c>
    </row>
    <row r="75" spans="2:17" s="32" customFormat="1" ht="18" customHeight="1" x14ac:dyDescent="0.15">
      <c r="B75" s="160"/>
      <c r="C75" s="21" t="s">
        <v>66</v>
      </c>
      <c r="D75" s="21" t="s">
        <v>66</v>
      </c>
      <c r="E75" s="21" t="s">
        <v>66</v>
      </c>
      <c r="F75" s="125" t="s">
        <v>66</v>
      </c>
      <c r="G75" s="162"/>
      <c r="H75" s="163"/>
      <c r="I75" s="164" t="s">
        <v>30</v>
      </c>
      <c r="J75" s="139"/>
      <c r="K75" s="161" t="s">
        <v>449</v>
      </c>
      <c r="L75" s="139" t="s">
        <v>92</v>
      </c>
      <c r="M75" s="139">
        <v>2</v>
      </c>
      <c r="N75" s="140" t="s">
        <v>109</v>
      </c>
      <c r="O75" s="156">
        <v>535</v>
      </c>
      <c r="P75" s="157" t="s">
        <v>40</v>
      </c>
      <c r="Q75" s="158" t="s">
        <v>460</v>
      </c>
    </row>
    <row r="76" spans="2:17" s="32" customFormat="1" ht="18" customHeight="1" x14ac:dyDescent="0.15">
      <c r="B76" s="160"/>
      <c r="C76" s="21" t="s">
        <v>57</v>
      </c>
      <c r="D76" s="21" t="s">
        <v>57</v>
      </c>
      <c r="E76" s="21" t="s">
        <v>57</v>
      </c>
      <c r="F76" s="125" t="s">
        <v>57</v>
      </c>
      <c r="G76" s="162"/>
      <c r="H76" s="163"/>
      <c r="I76" s="164" t="s">
        <v>30</v>
      </c>
      <c r="J76" s="139"/>
      <c r="K76" s="161" t="s">
        <v>421</v>
      </c>
      <c r="L76" s="139" t="s">
        <v>92</v>
      </c>
      <c r="M76" s="139">
        <v>2</v>
      </c>
      <c r="N76" s="140" t="s">
        <v>109</v>
      </c>
      <c r="O76" s="156">
        <v>538</v>
      </c>
      <c r="P76" s="157" t="s">
        <v>40</v>
      </c>
      <c r="Q76" s="158" t="s">
        <v>461</v>
      </c>
    </row>
    <row r="77" spans="2:17" s="31" customFormat="1" ht="18" customHeight="1" thickBot="1" x14ac:dyDescent="0.2">
      <c r="B77" s="166" t="s">
        <v>121</v>
      </c>
      <c r="C77" s="181">
        <f>SUMIFS(M14:M76,C14:C76,"○")</f>
        <v>36</v>
      </c>
      <c r="D77" s="181">
        <f>SUMIFS(M14:M76,D14:D76,"○")</f>
        <v>36</v>
      </c>
      <c r="E77" s="181">
        <f>SUMIFS(M14:M76,E14:E76,"○")</f>
        <v>36</v>
      </c>
      <c r="F77" s="181">
        <f>SUMIFS(M14:M76,F14:F76,"○")</f>
        <v>110</v>
      </c>
      <c r="G77" s="181">
        <f>SUMIFS(M14:M76,G14:G76,"○")</f>
        <v>0</v>
      </c>
      <c r="H77" s="181">
        <f>SUMIFS(M14:M76,H14:H76,"○")</f>
        <v>0</v>
      </c>
      <c r="I77" s="178"/>
      <c r="J77" s="179"/>
      <c r="K77" s="180"/>
      <c r="L77" s="181"/>
      <c r="M77" s="181"/>
      <c r="N77" s="182"/>
      <c r="O77" s="183"/>
      <c r="P77" s="184"/>
      <c r="Q77" s="185"/>
    </row>
    <row r="78" spans="2:17" s="32" customFormat="1" ht="18" customHeight="1" thickTop="1" x14ac:dyDescent="0.15">
      <c r="B78" s="168" t="s">
        <v>122</v>
      </c>
      <c r="C78" s="125"/>
      <c r="D78" s="125"/>
      <c r="E78" s="125"/>
      <c r="F78" s="125" t="s">
        <v>66</v>
      </c>
      <c r="G78" s="125" t="s">
        <v>66</v>
      </c>
      <c r="H78" s="163"/>
      <c r="I78" s="164" t="s">
        <v>30</v>
      </c>
      <c r="J78" s="139"/>
      <c r="K78" s="130" t="s">
        <v>376</v>
      </c>
      <c r="L78" s="125" t="s">
        <v>34</v>
      </c>
      <c r="M78" s="125">
        <v>1</v>
      </c>
      <c r="N78" s="131" t="s">
        <v>35</v>
      </c>
      <c r="O78" s="174">
        <v>354</v>
      </c>
      <c r="P78" s="175" t="s">
        <v>124</v>
      </c>
      <c r="Q78" s="144" t="s">
        <v>125</v>
      </c>
    </row>
    <row r="79" spans="2:17" s="32" customFormat="1" ht="18" customHeight="1" x14ac:dyDescent="0.15">
      <c r="B79" s="159"/>
      <c r="C79" s="125"/>
      <c r="D79" s="125"/>
      <c r="E79" s="125"/>
      <c r="F79" s="125" t="s">
        <v>57</v>
      </c>
      <c r="G79" s="125" t="s">
        <v>57</v>
      </c>
      <c r="H79" s="163"/>
      <c r="I79" s="164" t="s">
        <v>30</v>
      </c>
      <c r="J79" s="139"/>
      <c r="K79" s="130" t="s">
        <v>377</v>
      </c>
      <c r="L79" s="125" t="s">
        <v>34</v>
      </c>
      <c r="M79" s="125">
        <v>1</v>
      </c>
      <c r="N79" s="131" t="s">
        <v>39</v>
      </c>
      <c r="O79" s="174">
        <v>344</v>
      </c>
      <c r="P79" s="175" t="s">
        <v>124</v>
      </c>
      <c r="Q79" s="144" t="s">
        <v>125</v>
      </c>
    </row>
    <row r="80" spans="2:17" s="32" customFormat="1" ht="18" customHeight="1" x14ac:dyDescent="0.15">
      <c r="B80" s="159"/>
      <c r="C80" s="125"/>
      <c r="D80" s="125"/>
      <c r="E80" s="125"/>
      <c r="F80" s="125" t="s">
        <v>66</v>
      </c>
      <c r="G80" s="125" t="s">
        <v>66</v>
      </c>
      <c r="H80" s="163"/>
      <c r="I80" s="164" t="s">
        <v>30</v>
      </c>
      <c r="J80" s="139"/>
      <c r="K80" s="130" t="s">
        <v>383</v>
      </c>
      <c r="L80" s="125" t="s">
        <v>34</v>
      </c>
      <c r="M80" s="125">
        <v>1</v>
      </c>
      <c r="N80" s="131" t="s">
        <v>46</v>
      </c>
      <c r="O80" s="174">
        <v>364</v>
      </c>
      <c r="P80" s="175" t="s">
        <v>124</v>
      </c>
      <c r="Q80" s="144" t="s">
        <v>125</v>
      </c>
    </row>
    <row r="81" spans="2:17" s="32" customFormat="1" ht="18" customHeight="1" x14ac:dyDescent="0.15">
      <c r="B81" s="159"/>
      <c r="C81" s="125"/>
      <c r="D81" s="125"/>
      <c r="E81" s="125"/>
      <c r="F81" s="125" t="s">
        <v>66</v>
      </c>
      <c r="G81" s="125" t="s">
        <v>66</v>
      </c>
      <c r="H81" s="163"/>
      <c r="I81" s="164" t="s">
        <v>30</v>
      </c>
      <c r="J81" s="139"/>
      <c r="K81" s="130" t="s">
        <v>506</v>
      </c>
      <c r="L81" s="125" t="s">
        <v>34</v>
      </c>
      <c r="M81" s="125">
        <v>2</v>
      </c>
      <c r="N81" s="131" t="s">
        <v>46</v>
      </c>
      <c r="O81" s="174">
        <v>369</v>
      </c>
      <c r="P81" s="175" t="s">
        <v>124</v>
      </c>
      <c r="Q81" s="144" t="s">
        <v>125</v>
      </c>
    </row>
    <row r="82" spans="2:17" s="32" customFormat="1" ht="18" customHeight="1" x14ac:dyDescent="0.15">
      <c r="B82" s="159"/>
      <c r="C82" s="125"/>
      <c r="D82" s="125"/>
      <c r="E82" s="125"/>
      <c r="F82" s="125" t="s">
        <v>57</v>
      </c>
      <c r="G82" s="125" t="s">
        <v>57</v>
      </c>
      <c r="H82" s="163"/>
      <c r="I82" s="164" t="s">
        <v>75</v>
      </c>
      <c r="J82" s="139"/>
      <c r="K82" s="130" t="s">
        <v>426</v>
      </c>
      <c r="L82" s="125" t="s">
        <v>59</v>
      </c>
      <c r="M82" s="125">
        <v>2</v>
      </c>
      <c r="N82" s="131" t="s">
        <v>46</v>
      </c>
      <c r="O82" s="174">
        <v>371</v>
      </c>
      <c r="P82" s="175" t="s">
        <v>124</v>
      </c>
      <c r="Q82" s="144" t="s">
        <v>129</v>
      </c>
    </row>
    <row r="83" spans="2:17" s="32" customFormat="1" ht="18" customHeight="1" x14ac:dyDescent="0.15">
      <c r="B83" s="159"/>
      <c r="C83" s="125"/>
      <c r="D83" s="125"/>
      <c r="E83" s="125"/>
      <c r="F83" s="125" t="s">
        <v>66</v>
      </c>
      <c r="G83" s="125" t="s">
        <v>66</v>
      </c>
      <c r="H83" s="163"/>
      <c r="I83" s="164" t="s">
        <v>30</v>
      </c>
      <c r="J83" s="139"/>
      <c r="K83" s="130" t="s">
        <v>392</v>
      </c>
      <c r="L83" s="125" t="s">
        <v>34</v>
      </c>
      <c r="M83" s="125">
        <v>1</v>
      </c>
      <c r="N83" s="131" t="s">
        <v>141</v>
      </c>
      <c r="O83" s="174">
        <v>391</v>
      </c>
      <c r="P83" s="175" t="s">
        <v>124</v>
      </c>
      <c r="Q83" s="144" t="s">
        <v>125</v>
      </c>
    </row>
    <row r="84" spans="2:17" s="32" customFormat="1" ht="18" customHeight="1" x14ac:dyDescent="0.15">
      <c r="B84" s="159"/>
      <c r="C84" s="125"/>
      <c r="D84" s="125"/>
      <c r="E84" s="125"/>
      <c r="F84" s="125" t="s">
        <v>66</v>
      </c>
      <c r="G84" s="125" t="s">
        <v>66</v>
      </c>
      <c r="H84" s="163"/>
      <c r="I84" s="164" t="s">
        <v>30</v>
      </c>
      <c r="J84" s="139"/>
      <c r="K84" s="130" t="s">
        <v>135</v>
      </c>
      <c r="L84" s="125" t="s">
        <v>34</v>
      </c>
      <c r="M84" s="125">
        <v>1</v>
      </c>
      <c r="N84" s="131" t="s">
        <v>141</v>
      </c>
      <c r="O84" s="174">
        <v>429</v>
      </c>
      <c r="P84" s="175" t="s">
        <v>124</v>
      </c>
      <c r="Q84" s="144" t="s">
        <v>129</v>
      </c>
    </row>
    <row r="85" spans="2:17" s="32" customFormat="1" ht="18" customHeight="1" x14ac:dyDescent="0.15">
      <c r="B85" s="159"/>
      <c r="C85" s="125"/>
      <c r="D85" s="125"/>
      <c r="E85" s="125"/>
      <c r="F85" s="125" t="s">
        <v>57</v>
      </c>
      <c r="G85" s="125" t="s">
        <v>57</v>
      </c>
      <c r="H85" s="163"/>
      <c r="I85" s="164" t="s">
        <v>30</v>
      </c>
      <c r="J85" s="139"/>
      <c r="K85" s="130" t="s">
        <v>394</v>
      </c>
      <c r="L85" s="125" t="s">
        <v>90</v>
      </c>
      <c r="M85" s="125">
        <v>1</v>
      </c>
      <c r="N85" s="131" t="s">
        <v>141</v>
      </c>
      <c r="O85" s="174">
        <v>407</v>
      </c>
      <c r="P85" s="175" t="s">
        <v>124</v>
      </c>
      <c r="Q85" s="144" t="s">
        <v>125</v>
      </c>
    </row>
    <row r="86" spans="2:17" s="32" customFormat="1" ht="18" customHeight="1" x14ac:dyDescent="0.15">
      <c r="B86" s="159"/>
      <c r="C86" s="125"/>
      <c r="D86" s="125"/>
      <c r="E86" s="125"/>
      <c r="F86" s="125" t="s">
        <v>66</v>
      </c>
      <c r="G86" s="125" t="s">
        <v>66</v>
      </c>
      <c r="H86" s="163"/>
      <c r="I86" s="164" t="s">
        <v>30</v>
      </c>
      <c r="J86" s="139"/>
      <c r="K86" s="130" t="s">
        <v>396</v>
      </c>
      <c r="L86" s="125" t="s">
        <v>90</v>
      </c>
      <c r="M86" s="125">
        <v>1</v>
      </c>
      <c r="N86" s="131" t="s">
        <v>141</v>
      </c>
      <c r="O86" s="174">
        <v>392</v>
      </c>
      <c r="P86" s="175" t="s">
        <v>124</v>
      </c>
      <c r="Q86" s="144" t="s">
        <v>125</v>
      </c>
    </row>
    <row r="87" spans="2:17" s="32" customFormat="1" ht="18" customHeight="1" x14ac:dyDescent="0.15">
      <c r="B87" s="159"/>
      <c r="C87" s="125"/>
      <c r="D87" s="125"/>
      <c r="E87" s="125"/>
      <c r="F87" s="125" t="s">
        <v>66</v>
      </c>
      <c r="G87" s="125" t="s">
        <v>66</v>
      </c>
      <c r="H87" s="163"/>
      <c r="I87" s="164" t="s">
        <v>30</v>
      </c>
      <c r="J87" s="139"/>
      <c r="K87" s="130" t="s">
        <v>395</v>
      </c>
      <c r="L87" s="125" t="s">
        <v>90</v>
      </c>
      <c r="M87" s="125">
        <v>1</v>
      </c>
      <c r="N87" s="131" t="s">
        <v>141</v>
      </c>
      <c r="O87" s="174">
        <v>425</v>
      </c>
      <c r="P87" s="175" t="s">
        <v>124</v>
      </c>
      <c r="Q87" s="144" t="s">
        <v>125</v>
      </c>
    </row>
    <row r="88" spans="2:17" s="233" customFormat="1" ht="18" customHeight="1" x14ac:dyDescent="0.15">
      <c r="B88" s="235"/>
      <c r="C88" s="125"/>
      <c r="D88" s="125"/>
      <c r="E88" s="125"/>
      <c r="F88" s="125" t="s">
        <v>66</v>
      </c>
      <c r="G88" s="125" t="s">
        <v>66</v>
      </c>
      <c r="H88" s="163"/>
      <c r="I88" s="164" t="s">
        <v>30</v>
      </c>
      <c r="J88" s="139"/>
      <c r="K88" s="130" t="s">
        <v>489</v>
      </c>
      <c r="L88" s="125" t="s">
        <v>90</v>
      </c>
      <c r="M88" s="125">
        <v>2</v>
      </c>
      <c r="N88" s="131" t="s">
        <v>141</v>
      </c>
      <c r="O88" s="174"/>
      <c r="P88" s="175" t="s">
        <v>124</v>
      </c>
      <c r="Q88" s="144" t="s">
        <v>125</v>
      </c>
    </row>
    <row r="89" spans="2:17" s="32" customFormat="1" ht="18" customHeight="1" x14ac:dyDescent="0.15">
      <c r="B89" s="159"/>
      <c r="C89" s="125"/>
      <c r="D89" s="125"/>
      <c r="E89" s="125"/>
      <c r="F89" s="125" t="s">
        <v>66</v>
      </c>
      <c r="G89" s="125" t="s">
        <v>66</v>
      </c>
      <c r="H89" s="163"/>
      <c r="I89" s="164" t="s">
        <v>30</v>
      </c>
      <c r="J89" s="139"/>
      <c r="K89" s="130" t="s">
        <v>402</v>
      </c>
      <c r="L89" s="125" t="s">
        <v>34</v>
      </c>
      <c r="M89" s="125">
        <v>2</v>
      </c>
      <c r="N89" s="131" t="s">
        <v>80</v>
      </c>
      <c r="O89" s="174">
        <v>415</v>
      </c>
      <c r="P89" s="175" t="s">
        <v>124</v>
      </c>
      <c r="Q89" s="144" t="s">
        <v>125</v>
      </c>
    </row>
    <row r="90" spans="2:17" s="32" customFormat="1" ht="18" customHeight="1" x14ac:dyDescent="0.15">
      <c r="B90" s="159"/>
      <c r="C90" s="125"/>
      <c r="D90" s="125"/>
      <c r="E90" s="125"/>
      <c r="F90" s="125" t="s">
        <v>66</v>
      </c>
      <c r="G90" s="125" t="s">
        <v>66</v>
      </c>
      <c r="H90" s="163"/>
      <c r="I90" s="164" t="s">
        <v>30</v>
      </c>
      <c r="J90" s="139"/>
      <c r="K90" s="130" t="s">
        <v>432</v>
      </c>
      <c r="L90" s="125" t="s">
        <v>34</v>
      </c>
      <c r="M90" s="125">
        <v>1</v>
      </c>
      <c r="N90" s="131" t="s">
        <v>80</v>
      </c>
      <c r="O90" s="174">
        <v>427</v>
      </c>
      <c r="P90" s="175" t="s">
        <v>124</v>
      </c>
      <c r="Q90" s="144" t="s">
        <v>129</v>
      </c>
    </row>
    <row r="91" spans="2:17" s="32" customFormat="1" ht="18" customHeight="1" x14ac:dyDescent="0.15">
      <c r="B91" s="159"/>
      <c r="C91" s="125"/>
      <c r="D91" s="125"/>
      <c r="E91" s="125"/>
      <c r="F91" s="125" t="s">
        <v>66</v>
      </c>
      <c r="G91" s="125" t="s">
        <v>66</v>
      </c>
      <c r="H91" s="163"/>
      <c r="I91" s="164" t="s">
        <v>30</v>
      </c>
      <c r="J91" s="139"/>
      <c r="K91" s="130" t="s">
        <v>406</v>
      </c>
      <c r="L91" s="125" t="s">
        <v>90</v>
      </c>
      <c r="M91" s="125">
        <v>2</v>
      </c>
      <c r="N91" s="131" t="s">
        <v>80</v>
      </c>
      <c r="O91" s="174">
        <v>420</v>
      </c>
      <c r="P91" s="175" t="s">
        <v>124</v>
      </c>
      <c r="Q91" s="144" t="s">
        <v>125</v>
      </c>
    </row>
    <row r="92" spans="2:17" s="32" customFormat="1" ht="18" customHeight="1" x14ac:dyDescent="0.15">
      <c r="B92" s="159"/>
      <c r="C92" s="125"/>
      <c r="D92" s="125"/>
      <c r="E92" s="125"/>
      <c r="F92" s="125" t="s">
        <v>66</v>
      </c>
      <c r="G92" s="125" t="s">
        <v>66</v>
      </c>
      <c r="H92" s="163"/>
      <c r="I92" s="164" t="s">
        <v>30</v>
      </c>
      <c r="J92" s="139"/>
      <c r="K92" s="130" t="s">
        <v>407</v>
      </c>
      <c r="L92" s="125" t="s">
        <v>90</v>
      </c>
      <c r="M92" s="125">
        <v>1</v>
      </c>
      <c r="N92" s="131" t="s">
        <v>80</v>
      </c>
      <c r="O92" s="174">
        <v>423</v>
      </c>
      <c r="P92" s="175" t="s">
        <v>124</v>
      </c>
      <c r="Q92" s="144" t="s">
        <v>125</v>
      </c>
    </row>
    <row r="93" spans="2:17" s="32" customFormat="1" ht="18" customHeight="1" x14ac:dyDescent="0.15">
      <c r="B93" s="159"/>
      <c r="C93" s="125"/>
      <c r="D93" s="125"/>
      <c r="E93" s="125"/>
      <c r="F93" s="125" t="s">
        <v>57</v>
      </c>
      <c r="G93" s="125" t="s">
        <v>31</v>
      </c>
      <c r="H93" s="153"/>
      <c r="I93" s="164" t="s">
        <v>75</v>
      </c>
      <c r="J93" s="155"/>
      <c r="K93" s="119" t="s">
        <v>466</v>
      </c>
      <c r="L93" s="122" t="s">
        <v>77</v>
      </c>
      <c r="M93" s="21">
        <v>1</v>
      </c>
      <c r="N93" s="120" t="s">
        <v>253</v>
      </c>
      <c r="O93" s="156">
        <v>441</v>
      </c>
      <c r="P93" s="175" t="s">
        <v>124</v>
      </c>
      <c r="Q93" s="144" t="s">
        <v>467</v>
      </c>
    </row>
    <row r="94" spans="2:17" s="32" customFormat="1" ht="18" customHeight="1" x14ac:dyDescent="0.15">
      <c r="B94" s="159"/>
      <c r="C94" s="125"/>
      <c r="D94" s="125"/>
      <c r="E94" s="125"/>
      <c r="F94" s="125" t="s">
        <v>57</v>
      </c>
      <c r="G94" s="125" t="s">
        <v>31</v>
      </c>
      <c r="H94" s="163"/>
      <c r="I94" s="164" t="s">
        <v>75</v>
      </c>
      <c r="J94" s="139"/>
      <c r="K94" s="130" t="s">
        <v>468</v>
      </c>
      <c r="L94" s="124" t="s">
        <v>77</v>
      </c>
      <c r="M94" s="125">
        <v>1</v>
      </c>
      <c r="N94" s="131" t="s">
        <v>253</v>
      </c>
      <c r="O94" s="174">
        <v>443</v>
      </c>
      <c r="P94" s="175" t="s">
        <v>124</v>
      </c>
      <c r="Q94" s="144" t="s">
        <v>467</v>
      </c>
    </row>
    <row r="95" spans="2:17" s="32" customFormat="1" ht="18" customHeight="1" x14ac:dyDescent="0.15">
      <c r="B95" s="159"/>
      <c r="C95" s="125"/>
      <c r="D95" s="125"/>
      <c r="E95" s="125"/>
      <c r="F95" s="125" t="s">
        <v>57</v>
      </c>
      <c r="G95" s="125" t="s">
        <v>57</v>
      </c>
      <c r="H95" s="153"/>
      <c r="I95" s="164" t="s">
        <v>30</v>
      </c>
      <c r="J95" s="155"/>
      <c r="K95" s="119" t="s">
        <v>409</v>
      </c>
      <c r="L95" s="21" t="s">
        <v>90</v>
      </c>
      <c r="M95" s="21">
        <v>1</v>
      </c>
      <c r="N95" s="120" t="s">
        <v>80</v>
      </c>
      <c r="O95" s="156">
        <v>444</v>
      </c>
      <c r="P95" s="175" t="s">
        <v>124</v>
      </c>
      <c r="Q95" s="144" t="s">
        <v>125</v>
      </c>
    </row>
    <row r="96" spans="2:17" s="32" customFormat="1" ht="18" customHeight="1" x14ac:dyDescent="0.15">
      <c r="B96" s="159"/>
      <c r="C96" s="125"/>
      <c r="D96" s="125"/>
      <c r="E96" s="125"/>
      <c r="F96" s="125" t="s">
        <v>57</v>
      </c>
      <c r="G96" s="125" t="s">
        <v>57</v>
      </c>
      <c r="H96" s="153"/>
      <c r="I96" s="164" t="s">
        <v>30</v>
      </c>
      <c r="J96" s="155"/>
      <c r="K96" s="119" t="s">
        <v>410</v>
      </c>
      <c r="L96" s="21" t="s">
        <v>90</v>
      </c>
      <c r="M96" s="21">
        <v>1</v>
      </c>
      <c r="N96" s="120" t="s">
        <v>80</v>
      </c>
      <c r="O96" s="156">
        <v>445</v>
      </c>
      <c r="P96" s="175" t="s">
        <v>124</v>
      </c>
      <c r="Q96" s="144" t="s">
        <v>125</v>
      </c>
    </row>
    <row r="97" spans="2:17" s="32" customFormat="1" ht="18" customHeight="1" x14ac:dyDescent="0.15">
      <c r="B97" s="159"/>
      <c r="C97" s="125"/>
      <c r="D97" s="125"/>
      <c r="E97" s="125"/>
      <c r="F97" s="125" t="s">
        <v>57</v>
      </c>
      <c r="G97" s="125" t="s">
        <v>31</v>
      </c>
      <c r="H97" s="153"/>
      <c r="I97" s="164" t="s">
        <v>75</v>
      </c>
      <c r="J97" s="155"/>
      <c r="K97" s="119" t="s">
        <v>349</v>
      </c>
      <c r="L97" s="122" t="s">
        <v>77</v>
      </c>
      <c r="M97" s="21">
        <v>1</v>
      </c>
      <c r="N97" s="120" t="s">
        <v>253</v>
      </c>
      <c r="O97" s="156">
        <v>446</v>
      </c>
      <c r="P97" s="175" t="s">
        <v>124</v>
      </c>
      <c r="Q97" s="144" t="s">
        <v>467</v>
      </c>
    </row>
    <row r="98" spans="2:17" s="32" customFormat="1" ht="18" customHeight="1" x14ac:dyDescent="0.15">
      <c r="B98" s="159"/>
      <c r="C98" s="125" t="s">
        <v>57</v>
      </c>
      <c r="D98" s="125" t="s">
        <v>57</v>
      </c>
      <c r="E98" s="125"/>
      <c r="F98" s="125" t="s">
        <v>66</v>
      </c>
      <c r="G98" s="125" t="s">
        <v>66</v>
      </c>
      <c r="H98" s="163"/>
      <c r="I98" s="164" t="s">
        <v>154</v>
      </c>
      <c r="J98" s="139"/>
      <c r="K98" s="130" t="s">
        <v>155</v>
      </c>
      <c r="L98" s="125" t="s">
        <v>64</v>
      </c>
      <c r="M98" s="125">
        <v>2</v>
      </c>
      <c r="N98" s="131" t="s">
        <v>97</v>
      </c>
      <c r="O98" s="174">
        <v>459</v>
      </c>
      <c r="P98" s="175" t="s">
        <v>124</v>
      </c>
      <c r="Q98" s="144" t="s">
        <v>156</v>
      </c>
    </row>
    <row r="99" spans="2:17" s="32" customFormat="1" ht="18" customHeight="1" x14ac:dyDescent="0.15">
      <c r="B99" s="159"/>
      <c r="C99" s="125" t="s">
        <v>57</v>
      </c>
      <c r="D99" s="125" t="s">
        <v>57</v>
      </c>
      <c r="E99" s="125"/>
      <c r="F99" s="125" t="s">
        <v>66</v>
      </c>
      <c r="G99" s="125" t="s">
        <v>66</v>
      </c>
      <c r="H99" s="153"/>
      <c r="I99" s="164" t="s">
        <v>157</v>
      </c>
      <c r="J99" s="155"/>
      <c r="K99" s="119" t="s">
        <v>158</v>
      </c>
      <c r="L99" s="21" t="s">
        <v>64</v>
      </c>
      <c r="M99" s="21">
        <v>2</v>
      </c>
      <c r="N99" s="120" t="s">
        <v>97</v>
      </c>
      <c r="O99" s="156">
        <v>460</v>
      </c>
      <c r="P99" s="175" t="s">
        <v>124</v>
      </c>
      <c r="Q99" s="144" t="s">
        <v>129</v>
      </c>
    </row>
    <row r="100" spans="2:17" s="32" customFormat="1" ht="18" customHeight="1" x14ac:dyDescent="0.15">
      <c r="B100" s="160"/>
      <c r="C100" s="125" t="s">
        <v>57</v>
      </c>
      <c r="D100" s="125" t="s">
        <v>57</v>
      </c>
      <c r="E100" s="125"/>
      <c r="F100" s="125" t="s">
        <v>66</v>
      </c>
      <c r="G100" s="125" t="s">
        <v>66</v>
      </c>
      <c r="H100" s="163" t="s">
        <v>31</v>
      </c>
      <c r="I100" s="164" t="s">
        <v>157</v>
      </c>
      <c r="J100" s="139"/>
      <c r="K100" s="130" t="s">
        <v>443</v>
      </c>
      <c r="L100" s="125" t="s">
        <v>64</v>
      </c>
      <c r="M100" s="125">
        <v>2</v>
      </c>
      <c r="N100" s="131" t="s">
        <v>97</v>
      </c>
      <c r="O100" s="174">
        <v>464</v>
      </c>
      <c r="P100" s="175" t="s">
        <v>124</v>
      </c>
      <c r="Q100" s="144" t="s">
        <v>129</v>
      </c>
    </row>
    <row r="101" spans="2:17" s="32" customFormat="1" ht="18" customHeight="1" x14ac:dyDescent="0.15">
      <c r="B101" s="160"/>
      <c r="C101" s="125" t="s">
        <v>57</v>
      </c>
      <c r="D101" s="125" t="s">
        <v>57</v>
      </c>
      <c r="E101" s="125"/>
      <c r="F101" s="125" t="s">
        <v>66</v>
      </c>
      <c r="G101" s="125" t="s">
        <v>66</v>
      </c>
      <c r="H101" s="163"/>
      <c r="I101" s="164" t="s">
        <v>157</v>
      </c>
      <c r="J101" s="139"/>
      <c r="K101" s="130" t="s">
        <v>160</v>
      </c>
      <c r="L101" s="125" t="s">
        <v>92</v>
      </c>
      <c r="M101" s="125">
        <v>2</v>
      </c>
      <c r="N101" s="131" t="s">
        <v>97</v>
      </c>
      <c r="O101" s="174">
        <v>465</v>
      </c>
      <c r="P101" s="175" t="s">
        <v>124</v>
      </c>
      <c r="Q101" s="144" t="s">
        <v>129</v>
      </c>
    </row>
    <row r="102" spans="2:17" s="32" customFormat="1" ht="18" customHeight="1" x14ac:dyDescent="0.15">
      <c r="B102" s="160"/>
      <c r="C102" s="125" t="s">
        <v>57</v>
      </c>
      <c r="D102" s="125" t="s">
        <v>57</v>
      </c>
      <c r="E102" s="125"/>
      <c r="F102" s="125" t="s">
        <v>66</v>
      </c>
      <c r="G102" s="125" t="s">
        <v>66</v>
      </c>
      <c r="H102" s="163"/>
      <c r="I102" s="164" t="s">
        <v>157</v>
      </c>
      <c r="J102" s="139"/>
      <c r="K102" s="130" t="s">
        <v>161</v>
      </c>
      <c r="L102" s="125" t="s">
        <v>92</v>
      </c>
      <c r="M102" s="125">
        <v>2</v>
      </c>
      <c r="N102" s="131" t="s">
        <v>97</v>
      </c>
      <c r="O102" s="174">
        <v>466</v>
      </c>
      <c r="P102" s="175" t="s">
        <v>124</v>
      </c>
      <c r="Q102" s="144" t="s">
        <v>129</v>
      </c>
    </row>
    <row r="103" spans="2:17" s="32" customFormat="1" ht="18" customHeight="1" x14ac:dyDescent="0.15">
      <c r="B103" s="160"/>
      <c r="C103" s="125" t="s">
        <v>57</v>
      </c>
      <c r="D103" s="125" t="s">
        <v>57</v>
      </c>
      <c r="E103" s="125"/>
      <c r="F103" s="125" t="s">
        <v>66</v>
      </c>
      <c r="G103" s="125" t="s">
        <v>66</v>
      </c>
      <c r="H103" s="163"/>
      <c r="I103" s="164" t="s">
        <v>30</v>
      </c>
      <c r="J103" s="139"/>
      <c r="K103" s="130" t="s">
        <v>413</v>
      </c>
      <c r="L103" s="125" t="s">
        <v>92</v>
      </c>
      <c r="M103" s="125">
        <v>2</v>
      </c>
      <c r="N103" s="131" t="s">
        <v>97</v>
      </c>
      <c r="O103" s="174">
        <v>537</v>
      </c>
      <c r="P103" s="175" t="s">
        <v>124</v>
      </c>
      <c r="Q103" s="144" t="s">
        <v>125</v>
      </c>
    </row>
    <row r="104" spans="2:17" s="32" customFormat="1" ht="18" customHeight="1" x14ac:dyDescent="0.15">
      <c r="B104" s="160"/>
      <c r="C104" s="21" t="s">
        <v>57</v>
      </c>
      <c r="D104" s="21" t="s">
        <v>57</v>
      </c>
      <c r="E104" s="21"/>
      <c r="F104" s="125" t="s">
        <v>66</v>
      </c>
      <c r="G104" s="139" t="s">
        <v>66</v>
      </c>
      <c r="H104" s="162"/>
      <c r="I104" s="164" t="s">
        <v>30</v>
      </c>
      <c r="J104" s="139"/>
      <c r="K104" s="144" t="s">
        <v>414</v>
      </c>
      <c r="L104" s="139" t="s">
        <v>92</v>
      </c>
      <c r="M104" s="139">
        <v>2</v>
      </c>
      <c r="N104" s="120" t="s">
        <v>97</v>
      </c>
      <c r="O104" s="174">
        <v>539</v>
      </c>
      <c r="P104" s="175" t="s">
        <v>124</v>
      </c>
      <c r="Q104" s="144" t="s">
        <v>125</v>
      </c>
    </row>
    <row r="105" spans="2:17" s="32" customFormat="1" ht="18" customHeight="1" x14ac:dyDescent="0.15">
      <c r="B105" s="160"/>
      <c r="C105" s="21" t="s">
        <v>57</v>
      </c>
      <c r="D105" s="21" t="s">
        <v>57</v>
      </c>
      <c r="E105" s="21"/>
      <c r="F105" s="125" t="s">
        <v>66</v>
      </c>
      <c r="G105" s="162" t="s">
        <v>66</v>
      </c>
      <c r="H105" s="163"/>
      <c r="I105" s="164" t="s">
        <v>162</v>
      </c>
      <c r="J105" s="139"/>
      <c r="K105" s="176" t="s">
        <v>268</v>
      </c>
      <c r="L105" s="139" t="s">
        <v>64</v>
      </c>
      <c r="M105" s="139">
        <v>2</v>
      </c>
      <c r="N105" s="140" t="s">
        <v>109</v>
      </c>
      <c r="O105" s="156">
        <v>449</v>
      </c>
      <c r="P105" s="177" t="s">
        <v>124</v>
      </c>
      <c r="Q105" s="176" t="s">
        <v>156</v>
      </c>
    </row>
    <row r="106" spans="2:17" s="32" customFormat="1" ht="18" customHeight="1" x14ac:dyDescent="0.15">
      <c r="B106" s="160"/>
      <c r="C106" s="21" t="s">
        <v>57</v>
      </c>
      <c r="D106" s="21" t="s">
        <v>57</v>
      </c>
      <c r="E106" s="21"/>
      <c r="F106" s="125" t="s">
        <v>66</v>
      </c>
      <c r="G106" s="162" t="s">
        <v>66</v>
      </c>
      <c r="H106" s="163"/>
      <c r="I106" s="164" t="s">
        <v>162</v>
      </c>
      <c r="J106" s="139"/>
      <c r="K106" s="176" t="s">
        <v>164</v>
      </c>
      <c r="L106" s="139" t="s">
        <v>64</v>
      </c>
      <c r="M106" s="139">
        <v>2</v>
      </c>
      <c r="N106" s="140" t="s">
        <v>109</v>
      </c>
      <c r="O106" s="156">
        <v>455</v>
      </c>
      <c r="P106" s="177" t="s">
        <v>124</v>
      </c>
      <c r="Q106" s="176" t="s">
        <v>156</v>
      </c>
    </row>
    <row r="107" spans="2:17" s="32" customFormat="1" ht="18" customHeight="1" x14ac:dyDescent="0.15">
      <c r="B107" s="160"/>
      <c r="C107" s="21" t="s">
        <v>57</v>
      </c>
      <c r="D107" s="21" t="s">
        <v>57</v>
      </c>
      <c r="E107" s="21"/>
      <c r="F107" s="125" t="s">
        <v>66</v>
      </c>
      <c r="G107" s="163" t="s">
        <v>66</v>
      </c>
      <c r="H107" s="153"/>
      <c r="I107" s="164" t="s">
        <v>157</v>
      </c>
      <c r="J107" s="155"/>
      <c r="K107" s="119" t="s">
        <v>165</v>
      </c>
      <c r="L107" s="21" t="s">
        <v>64</v>
      </c>
      <c r="M107" s="21">
        <v>2</v>
      </c>
      <c r="N107" s="120" t="s">
        <v>109</v>
      </c>
      <c r="O107" s="156">
        <v>461</v>
      </c>
      <c r="P107" s="175" t="s">
        <v>124</v>
      </c>
      <c r="Q107" s="144" t="s">
        <v>129</v>
      </c>
    </row>
    <row r="108" spans="2:17" s="32" customFormat="1" ht="18" customHeight="1" x14ac:dyDescent="0.15">
      <c r="B108" s="160"/>
      <c r="C108" s="21" t="s">
        <v>57</v>
      </c>
      <c r="D108" s="21" t="s">
        <v>57</v>
      </c>
      <c r="E108" s="21"/>
      <c r="F108" s="125" t="s">
        <v>66</v>
      </c>
      <c r="G108" s="163" t="s">
        <v>66</v>
      </c>
      <c r="H108" s="153"/>
      <c r="I108" s="164" t="s">
        <v>157</v>
      </c>
      <c r="J108" s="155"/>
      <c r="K108" s="119" t="s">
        <v>166</v>
      </c>
      <c r="L108" s="21" t="s">
        <v>92</v>
      </c>
      <c r="M108" s="21">
        <v>2</v>
      </c>
      <c r="N108" s="120" t="s">
        <v>109</v>
      </c>
      <c r="O108" s="156">
        <v>467</v>
      </c>
      <c r="P108" s="175" t="s">
        <v>124</v>
      </c>
      <c r="Q108" s="144" t="s">
        <v>129</v>
      </c>
    </row>
    <row r="109" spans="2:17" s="32" customFormat="1" ht="18" customHeight="1" x14ac:dyDescent="0.15">
      <c r="B109" s="160"/>
      <c r="C109" s="21" t="s">
        <v>57</v>
      </c>
      <c r="D109" s="21" t="s">
        <v>57</v>
      </c>
      <c r="E109" s="21"/>
      <c r="F109" s="125" t="s">
        <v>66</v>
      </c>
      <c r="G109" s="163" t="s">
        <v>66</v>
      </c>
      <c r="H109" s="153"/>
      <c r="I109" s="164" t="s">
        <v>157</v>
      </c>
      <c r="J109" s="155"/>
      <c r="K109" s="119" t="s">
        <v>167</v>
      </c>
      <c r="L109" s="21" t="s">
        <v>92</v>
      </c>
      <c r="M109" s="21">
        <v>2</v>
      </c>
      <c r="N109" s="120" t="s">
        <v>109</v>
      </c>
      <c r="O109" s="156">
        <v>468</v>
      </c>
      <c r="P109" s="175" t="s">
        <v>124</v>
      </c>
      <c r="Q109" s="144" t="s">
        <v>129</v>
      </c>
    </row>
    <row r="110" spans="2:17" s="32" customFormat="1" ht="18" customHeight="1" x14ac:dyDescent="0.15">
      <c r="B110" s="160"/>
      <c r="C110" s="21" t="s">
        <v>57</v>
      </c>
      <c r="D110" s="21" t="s">
        <v>57</v>
      </c>
      <c r="E110" s="21"/>
      <c r="F110" s="125" t="s">
        <v>66</v>
      </c>
      <c r="G110" s="162" t="s">
        <v>66</v>
      </c>
      <c r="H110" s="163"/>
      <c r="I110" s="164" t="s">
        <v>30</v>
      </c>
      <c r="J110" s="139"/>
      <c r="K110" s="176" t="s">
        <v>422</v>
      </c>
      <c r="L110" s="139" t="s">
        <v>92</v>
      </c>
      <c r="M110" s="139">
        <v>2</v>
      </c>
      <c r="N110" s="140" t="s">
        <v>109</v>
      </c>
      <c r="O110" s="156">
        <v>541</v>
      </c>
      <c r="P110" s="177" t="s">
        <v>124</v>
      </c>
      <c r="Q110" s="176" t="s">
        <v>125</v>
      </c>
    </row>
    <row r="111" spans="2:17" s="31" customFormat="1" ht="18" customHeight="1" thickBot="1" x14ac:dyDescent="0.2">
      <c r="B111" s="166" t="s">
        <v>121</v>
      </c>
      <c r="C111" s="167">
        <f>SUMIFS(M78:M110,C78:C110,"○")</f>
        <v>26</v>
      </c>
      <c r="D111" s="167">
        <f>SUMIFS(M78:M110,D78:D110,"○")</f>
        <v>26</v>
      </c>
      <c r="E111" s="167">
        <f>SUMIFS(M78:M110,E78:E110,"○")</f>
        <v>0</v>
      </c>
      <c r="F111" s="167">
        <f>SUMIFS(M78:M110,F78:F110,"○")</f>
        <v>51</v>
      </c>
      <c r="G111" s="167">
        <f>SUMIFS(M78:M110,G78:G110,"○")</f>
        <v>51</v>
      </c>
      <c r="H111" s="167">
        <f>SUMIFS(M78:M110,H78:H110,"○")</f>
        <v>2</v>
      </c>
      <c r="I111" s="178"/>
      <c r="J111" s="179"/>
      <c r="K111" s="180"/>
      <c r="L111" s="181"/>
      <c r="M111" s="181"/>
      <c r="N111" s="182"/>
      <c r="O111" s="183"/>
      <c r="P111" s="184"/>
      <c r="Q111" s="185"/>
    </row>
    <row r="112" spans="2:17" s="32" customFormat="1" ht="27" customHeight="1" thickTop="1" x14ac:dyDescent="0.15">
      <c r="B112" s="186" t="s">
        <v>177</v>
      </c>
      <c r="C112" s="127" t="s">
        <v>66</v>
      </c>
      <c r="D112" s="127"/>
      <c r="E112" s="127" t="s">
        <v>66</v>
      </c>
      <c r="F112" s="127" t="s">
        <v>66</v>
      </c>
      <c r="G112" s="169"/>
      <c r="H112" s="169"/>
      <c r="I112" s="170" t="s">
        <v>30</v>
      </c>
      <c r="J112" s="171"/>
      <c r="K112" s="126" t="s">
        <v>178</v>
      </c>
      <c r="L112" s="127" t="s">
        <v>64</v>
      </c>
      <c r="M112" s="127">
        <v>6</v>
      </c>
      <c r="N112" s="128" t="s">
        <v>109</v>
      </c>
      <c r="O112" s="172">
        <v>523</v>
      </c>
      <c r="P112" s="177" t="s">
        <v>351</v>
      </c>
      <c r="Q112" s="173" t="s">
        <v>469</v>
      </c>
    </row>
    <row r="113" spans="2:17" s="31" customFormat="1" ht="18" customHeight="1" thickBot="1" x14ac:dyDescent="0.2">
      <c r="B113" s="187" t="s">
        <v>121</v>
      </c>
      <c r="C113" s="181">
        <f>SUMIFS(M112,C112,"○")</f>
        <v>6</v>
      </c>
      <c r="D113" s="181">
        <f>SUMIFS(M112,D112,"○")</f>
        <v>0</v>
      </c>
      <c r="E113" s="181">
        <f>SUMIFS(M112,E112,"○")</f>
        <v>6</v>
      </c>
      <c r="F113" s="181">
        <f>SUMIFS(M112,F112,"○")</f>
        <v>6</v>
      </c>
      <c r="G113" s="181">
        <f>SUMIFS(M112,G112,"○")</f>
        <v>0</v>
      </c>
      <c r="H113" s="181">
        <f>SUMIFS(M112,H112,"○")</f>
        <v>0</v>
      </c>
      <c r="I113" s="178"/>
      <c r="J113" s="179"/>
      <c r="K113" s="180"/>
      <c r="L113" s="181"/>
      <c r="M113" s="181"/>
      <c r="N113" s="182"/>
      <c r="O113" s="183"/>
      <c r="P113" s="184"/>
      <c r="Q113" s="185"/>
    </row>
    <row r="114" spans="2:17" s="32" customFormat="1" ht="18" customHeight="1" thickTop="1" x14ac:dyDescent="0.15">
      <c r="B114" s="168" t="s">
        <v>180</v>
      </c>
      <c r="C114" s="21"/>
      <c r="D114" s="21"/>
      <c r="E114" s="21"/>
      <c r="F114" s="21"/>
      <c r="G114" s="21" t="s">
        <v>31</v>
      </c>
      <c r="H114" s="153"/>
      <c r="I114" s="154" t="s">
        <v>139</v>
      </c>
      <c r="J114" s="155"/>
      <c r="K114" s="119" t="s">
        <v>181</v>
      </c>
      <c r="L114" s="21" t="s">
        <v>64</v>
      </c>
      <c r="M114" s="21">
        <v>2</v>
      </c>
      <c r="N114" s="120" t="s">
        <v>182</v>
      </c>
      <c r="O114" s="156">
        <v>143</v>
      </c>
      <c r="P114" s="177"/>
      <c r="Q114" s="158" t="s">
        <v>183</v>
      </c>
    </row>
    <row r="115" spans="2:17" s="32" customFormat="1" ht="18" customHeight="1" x14ac:dyDescent="0.15">
      <c r="B115" s="159"/>
      <c r="C115" s="125"/>
      <c r="D115" s="125"/>
      <c r="E115" s="125"/>
      <c r="F115" s="125"/>
      <c r="G115" s="76" t="s">
        <v>31</v>
      </c>
      <c r="H115" s="76"/>
      <c r="I115" s="98" t="s">
        <v>184</v>
      </c>
      <c r="J115" s="73"/>
      <c r="K115" s="67" t="s">
        <v>185</v>
      </c>
      <c r="L115" s="68" t="s">
        <v>64</v>
      </c>
      <c r="M115" s="68">
        <v>1</v>
      </c>
      <c r="N115" s="46" t="s">
        <v>60</v>
      </c>
      <c r="O115" s="51" t="s">
        <v>186</v>
      </c>
      <c r="P115" s="69"/>
      <c r="Q115" s="70" t="s">
        <v>183</v>
      </c>
    </row>
    <row r="116" spans="2:17" s="32" customFormat="1" ht="18" customHeight="1" x14ac:dyDescent="0.15">
      <c r="B116" s="159"/>
      <c r="C116" s="21"/>
      <c r="D116" s="21"/>
      <c r="E116" s="21"/>
      <c r="F116" s="21"/>
      <c r="G116" s="36" t="s">
        <v>31</v>
      </c>
      <c r="H116" s="36"/>
      <c r="I116" s="37" t="s">
        <v>184</v>
      </c>
      <c r="J116" s="75"/>
      <c r="K116" s="44" t="s">
        <v>187</v>
      </c>
      <c r="L116" s="10" t="s">
        <v>64</v>
      </c>
      <c r="M116" s="10">
        <v>1</v>
      </c>
      <c r="N116" s="40" t="s">
        <v>60</v>
      </c>
      <c r="O116" s="51" t="s">
        <v>188</v>
      </c>
      <c r="P116" s="84"/>
      <c r="Q116" s="228" t="s">
        <v>183</v>
      </c>
    </row>
    <row r="117" spans="2:17" s="32" customFormat="1" ht="18" customHeight="1" x14ac:dyDescent="0.15">
      <c r="B117" s="159"/>
      <c r="C117" s="21"/>
      <c r="D117" s="21"/>
      <c r="E117" s="21"/>
      <c r="F117" s="21"/>
      <c r="G117" s="153" t="s">
        <v>31</v>
      </c>
      <c r="H117" s="153"/>
      <c r="I117" s="164" t="s">
        <v>190</v>
      </c>
      <c r="J117" s="139"/>
      <c r="K117" s="67" t="s">
        <v>477</v>
      </c>
      <c r="L117" s="125" t="s">
        <v>64</v>
      </c>
      <c r="M117" s="125">
        <v>2</v>
      </c>
      <c r="N117" s="120" t="s">
        <v>141</v>
      </c>
      <c r="O117" s="156">
        <v>131</v>
      </c>
      <c r="P117" s="177"/>
      <c r="Q117" s="158" t="s">
        <v>183</v>
      </c>
    </row>
    <row r="118" spans="2:17" s="32" customFormat="1" ht="18" customHeight="1" x14ac:dyDescent="0.15">
      <c r="B118" s="159"/>
      <c r="C118" s="21"/>
      <c r="D118" s="21"/>
      <c r="E118" s="21"/>
      <c r="F118" s="21"/>
      <c r="G118" s="153" t="s">
        <v>57</v>
      </c>
      <c r="H118" s="153"/>
      <c r="I118" s="164" t="s">
        <v>139</v>
      </c>
      <c r="J118" s="139"/>
      <c r="K118" s="119" t="s">
        <v>191</v>
      </c>
      <c r="L118" s="125" t="s">
        <v>34</v>
      </c>
      <c r="M118" s="21">
        <v>2</v>
      </c>
      <c r="N118" s="120" t="s">
        <v>141</v>
      </c>
      <c r="O118" s="156">
        <v>132</v>
      </c>
      <c r="P118" s="177"/>
      <c r="Q118" s="158" t="s">
        <v>183</v>
      </c>
    </row>
    <row r="119" spans="2:17" s="32" customFormat="1" ht="18" customHeight="1" x14ac:dyDescent="0.15">
      <c r="B119" s="159"/>
      <c r="C119" s="21"/>
      <c r="D119" s="21"/>
      <c r="E119" s="21"/>
      <c r="F119" s="21"/>
      <c r="G119" s="21" t="s">
        <v>66</v>
      </c>
      <c r="H119" s="153" t="s">
        <v>31</v>
      </c>
      <c r="I119" s="154" t="s">
        <v>139</v>
      </c>
      <c r="J119" s="155"/>
      <c r="K119" s="119" t="s">
        <v>192</v>
      </c>
      <c r="L119" s="21" t="s">
        <v>64</v>
      </c>
      <c r="M119" s="21">
        <v>2</v>
      </c>
      <c r="N119" s="120" t="s">
        <v>60</v>
      </c>
      <c r="O119" s="156">
        <v>133</v>
      </c>
      <c r="P119" s="177"/>
      <c r="Q119" s="158" t="s">
        <v>183</v>
      </c>
    </row>
    <row r="120" spans="2:17" s="32" customFormat="1" ht="18" customHeight="1" x14ac:dyDescent="0.15">
      <c r="B120" s="159"/>
      <c r="C120" s="21"/>
      <c r="D120" s="21"/>
      <c r="E120" s="21"/>
      <c r="F120" s="21"/>
      <c r="G120" s="21" t="s">
        <v>66</v>
      </c>
      <c r="H120" s="153" t="s">
        <v>31</v>
      </c>
      <c r="I120" s="154" t="s">
        <v>139</v>
      </c>
      <c r="J120" s="155"/>
      <c r="K120" s="119" t="s">
        <v>193</v>
      </c>
      <c r="L120" s="21" t="s">
        <v>64</v>
      </c>
      <c r="M120" s="21">
        <v>1</v>
      </c>
      <c r="N120" s="131" t="s">
        <v>60</v>
      </c>
      <c r="O120" s="156">
        <v>139</v>
      </c>
      <c r="P120" s="177"/>
      <c r="Q120" s="158" t="s">
        <v>183</v>
      </c>
    </row>
    <row r="121" spans="2:17" s="32" customFormat="1" ht="18" customHeight="1" x14ac:dyDescent="0.15">
      <c r="B121" s="159"/>
      <c r="C121" s="21"/>
      <c r="D121" s="21"/>
      <c r="E121" s="21"/>
      <c r="F121" s="21"/>
      <c r="G121" s="21" t="s">
        <v>66</v>
      </c>
      <c r="H121" s="153"/>
      <c r="I121" s="154" t="s">
        <v>139</v>
      </c>
      <c r="J121" s="155"/>
      <c r="K121" s="119" t="s">
        <v>194</v>
      </c>
      <c r="L121" s="21" t="s">
        <v>92</v>
      </c>
      <c r="M121" s="21">
        <v>1</v>
      </c>
      <c r="N121" s="120" t="s">
        <v>60</v>
      </c>
      <c r="O121" s="156">
        <v>142</v>
      </c>
      <c r="P121" s="177"/>
      <c r="Q121" s="158" t="s">
        <v>183</v>
      </c>
    </row>
    <row r="122" spans="2:17" s="32" customFormat="1" ht="18" customHeight="1" x14ac:dyDescent="0.15">
      <c r="B122" s="159"/>
      <c r="C122" s="21"/>
      <c r="D122" s="21"/>
      <c r="E122" s="21"/>
      <c r="F122" s="21"/>
      <c r="G122" s="21" t="s">
        <v>66</v>
      </c>
      <c r="H122" s="153"/>
      <c r="I122" s="154" t="s">
        <v>139</v>
      </c>
      <c r="J122" s="155"/>
      <c r="K122" s="119" t="s">
        <v>195</v>
      </c>
      <c r="L122" s="21" t="s">
        <v>92</v>
      </c>
      <c r="M122" s="21">
        <v>1</v>
      </c>
      <c r="N122" s="120" t="s">
        <v>60</v>
      </c>
      <c r="O122" s="156">
        <v>144</v>
      </c>
      <c r="P122" s="177"/>
      <c r="Q122" s="158" t="s">
        <v>183</v>
      </c>
    </row>
    <row r="123" spans="2:17" s="32" customFormat="1" ht="18" customHeight="1" x14ac:dyDescent="0.15">
      <c r="B123" s="159"/>
      <c r="C123" s="21"/>
      <c r="D123" s="21"/>
      <c r="E123" s="21"/>
      <c r="F123" s="21"/>
      <c r="G123" s="153" t="s">
        <v>66</v>
      </c>
      <c r="H123" s="153" t="s">
        <v>31</v>
      </c>
      <c r="I123" s="154" t="s">
        <v>139</v>
      </c>
      <c r="J123" s="155"/>
      <c r="K123" s="119" t="s">
        <v>196</v>
      </c>
      <c r="L123" s="21" t="s">
        <v>92</v>
      </c>
      <c r="M123" s="21">
        <v>2</v>
      </c>
      <c r="N123" s="120" t="s">
        <v>60</v>
      </c>
      <c r="O123" s="156">
        <v>145</v>
      </c>
      <c r="P123" s="177"/>
      <c r="Q123" s="158" t="s">
        <v>183</v>
      </c>
    </row>
    <row r="124" spans="2:17" s="32" customFormat="1" ht="18" customHeight="1" x14ac:dyDescent="0.15">
      <c r="B124" s="159"/>
      <c r="C124" s="21"/>
      <c r="D124" s="21"/>
      <c r="E124" s="21"/>
      <c r="F124" s="21"/>
      <c r="G124" s="21" t="s">
        <v>31</v>
      </c>
      <c r="H124" s="153" t="s">
        <v>31</v>
      </c>
      <c r="I124" s="154" t="s">
        <v>139</v>
      </c>
      <c r="J124" s="155"/>
      <c r="K124" s="119" t="s">
        <v>197</v>
      </c>
      <c r="L124" s="21" t="s">
        <v>92</v>
      </c>
      <c r="M124" s="21">
        <v>2</v>
      </c>
      <c r="N124" s="120" t="s">
        <v>60</v>
      </c>
      <c r="O124" s="156">
        <v>147</v>
      </c>
      <c r="P124" s="177"/>
      <c r="Q124" s="158" t="s">
        <v>183</v>
      </c>
    </row>
    <row r="125" spans="2:17" s="32" customFormat="1" ht="18" customHeight="1" x14ac:dyDescent="0.15">
      <c r="B125" s="159"/>
      <c r="C125" s="21"/>
      <c r="D125" s="21"/>
      <c r="E125" s="21"/>
      <c r="F125" s="21"/>
      <c r="G125" s="153" t="s">
        <v>31</v>
      </c>
      <c r="H125" s="153"/>
      <c r="I125" s="154" t="s">
        <v>184</v>
      </c>
      <c r="J125" s="155"/>
      <c r="K125" s="119" t="s">
        <v>198</v>
      </c>
      <c r="L125" s="21" t="s">
        <v>92</v>
      </c>
      <c r="M125" s="21">
        <v>1</v>
      </c>
      <c r="N125" s="131" t="s">
        <v>60</v>
      </c>
      <c r="O125" s="156">
        <v>149</v>
      </c>
      <c r="P125" s="177"/>
      <c r="Q125" s="158" t="s">
        <v>183</v>
      </c>
    </row>
    <row r="126" spans="2:17" s="32" customFormat="1" ht="18" customHeight="1" x14ac:dyDescent="0.15">
      <c r="B126" s="159"/>
      <c r="C126" s="21"/>
      <c r="D126" s="21"/>
      <c r="E126" s="21"/>
      <c r="F126" s="21"/>
      <c r="G126" s="153" t="s">
        <v>31</v>
      </c>
      <c r="H126" s="153"/>
      <c r="I126" s="154" t="s">
        <v>184</v>
      </c>
      <c r="J126" s="155"/>
      <c r="K126" s="119" t="s">
        <v>199</v>
      </c>
      <c r="L126" s="21" t="s">
        <v>90</v>
      </c>
      <c r="M126" s="21">
        <v>1</v>
      </c>
      <c r="N126" s="131" t="s">
        <v>60</v>
      </c>
      <c r="O126" s="156">
        <v>150</v>
      </c>
      <c r="P126" s="177"/>
      <c r="Q126" s="158" t="s">
        <v>183</v>
      </c>
    </row>
    <row r="127" spans="2:17" s="32" customFormat="1" ht="18" customHeight="1" x14ac:dyDescent="0.15">
      <c r="B127" s="159"/>
      <c r="C127" s="21"/>
      <c r="D127" s="21"/>
      <c r="E127" s="21"/>
      <c r="F127" s="21"/>
      <c r="G127" s="21" t="s">
        <v>31</v>
      </c>
      <c r="H127" s="153"/>
      <c r="I127" s="154" t="s">
        <v>184</v>
      </c>
      <c r="J127" s="155"/>
      <c r="K127" s="119" t="s">
        <v>200</v>
      </c>
      <c r="L127" s="21" t="s">
        <v>90</v>
      </c>
      <c r="M127" s="21">
        <v>1</v>
      </c>
      <c r="N127" s="120" t="s">
        <v>60</v>
      </c>
      <c r="O127" s="156">
        <v>152</v>
      </c>
      <c r="P127" s="177"/>
      <c r="Q127" s="158" t="s">
        <v>183</v>
      </c>
    </row>
    <row r="128" spans="2:17" s="32" customFormat="1" ht="18" customHeight="1" x14ac:dyDescent="0.15">
      <c r="B128" s="159"/>
      <c r="C128" s="21"/>
      <c r="D128" s="21"/>
      <c r="E128" s="21"/>
      <c r="F128" s="21"/>
      <c r="G128" s="153" t="s">
        <v>31</v>
      </c>
      <c r="H128" s="153"/>
      <c r="I128" s="154" t="s">
        <v>139</v>
      </c>
      <c r="J128" s="155"/>
      <c r="K128" s="119" t="s">
        <v>140</v>
      </c>
      <c r="L128" s="21" t="s">
        <v>92</v>
      </c>
      <c r="M128" s="21">
        <v>3</v>
      </c>
      <c r="N128" s="120" t="s">
        <v>141</v>
      </c>
      <c r="O128" s="156" t="s">
        <v>142</v>
      </c>
      <c r="P128" s="177"/>
      <c r="Q128" s="158" t="s">
        <v>183</v>
      </c>
    </row>
    <row r="129" spans="1:17" s="32" customFormat="1" ht="18" customHeight="1" x14ac:dyDescent="0.15">
      <c r="B129" s="159"/>
      <c r="C129" s="21"/>
      <c r="D129" s="21"/>
      <c r="E129" s="21"/>
      <c r="F129" s="21"/>
      <c r="G129" s="153" t="s">
        <v>31</v>
      </c>
      <c r="H129" s="153"/>
      <c r="I129" s="154" t="s">
        <v>184</v>
      </c>
      <c r="J129" s="155"/>
      <c r="K129" s="119" t="s">
        <v>451</v>
      </c>
      <c r="L129" s="21" t="s">
        <v>64</v>
      </c>
      <c r="M129" s="21">
        <v>1</v>
      </c>
      <c r="N129" s="120" t="s">
        <v>80</v>
      </c>
      <c r="O129" s="156">
        <v>153</v>
      </c>
      <c r="P129" s="177"/>
      <c r="Q129" s="158" t="s">
        <v>183</v>
      </c>
    </row>
    <row r="130" spans="1:17" s="32" customFormat="1" ht="18" customHeight="1" x14ac:dyDescent="0.15">
      <c r="B130" s="159"/>
      <c r="C130" s="21"/>
      <c r="D130" s="21"/>
      <c r="E130" s="21"/>
      <c r="F130" s="21"/>
      <c r="G130" s="153" t="s">
        <v>66</v>
      </c>
      <c r="H130" s="153" t="s">
        <v>31</v>
      </c>
      <c r="I130" s="154" t="s">
        <v>139</v>
      </c>
      <c r="J130" s="155"/>
      <c r="K130" s="119" t="s">
        <v>201</v>
      </c>
      <c r="L130" s="21" t="s">
        <v>64</v>
      </c>
      <c r="M130" s="21">
        <v>1</v>
      </c>
      <c r="N130" s="120" t="s">
        <v>80</v>
      </c>
      <c r="O130" s="156">
        <v>154</v>
      </c>
      <c r="P130" s="177"/>
      <c r="Q130" s="158" t="s">
        <v>183</v>
      </c>
    </row>
    <row r="131" spans="1:17" s="32" customFormat="1" ht="18" customHeight="1" x14ac:dyDescent="0.15">
      <c r="B131" s="159"/>
      <c r="C131" s="21"/>
      <c r="D131" s="21"/>
      <c r="E131" s="21"/>
      <c r="F131" s="21"/>
      <c r="G131" s="153" t="s">
        <v>31</v>
      </c>
      <c r="H131" s="153"/>
      <c r="I131" s="154" t="s">
        <v>139</v>
      </c>
      <c r="J131" s="155"/>
      <c r="K131" s="119" t="s">
        <v>202</v>
      </c>
      <c r="L131" s="21" t="s">
        <v>92</v>
      </c>
      <c r="M131" s="21">
        <v>1</v>
      </c>
      <c r="N131" s="120" t="s">
        <v>80</v>
      </c>
      <c r="O131" s="156">
        <v>156</v>
      </c>
      <c r="P131" s="177"/>
      <c r="Q131" s="158" t="s">
        <v>183</v>
      </c>
    </row>
    <row r="132" spans="1:17" s="32" customFormat="1" ht="18" customHeight="1" x14ac:dyDescent="0.15">
      <c r="B132" s="159"/>
      <c r="C132" s="21"/>
      <c r="D132" s="21"/>
      <c r="E132" s="21"/>
      <c r="F132" s="21"/>
      <c r="G132" s="153" t="s">
        <v>31</v>
      </c>
      <c r="H132" s="153"/>
      <c r="I132" s="154" t="s">
        <v>139</v>
      </c>
      <c r="J132" s="155"/>
      <c r="K132" s="119" t="s">
        <v>203</v>
      </c>
      <c r="L132" s="21" t="s">
        <v>90</v>
      </c>
      <c r="M132" s="21">
        <v>1</v>
      </c>
      <c r="N132" s="120" t="s">
        <v>80</v>
      </c>
      <c r="O132" s="156">
        <v>157</v>
      </c>
      <c r="P132" s="177"/>
      <c r="Q132" s="158" t="s">
        <v>183</v>
      </c>
    </row>
    <row r="133" spans="1:17" s="32" customFormat="1" ht="18" customHeight="1" x14ac:dyDescent="0.15">
      <c r="B133" s="159"/>
      <c r="C133" s="21"/>
      <c r="D133" s="21"/>
      <c r="E133" s="21"/>
      <c r="F133" s="21"/>
      <c r="G133" s="153" t="s">
        <v>66</v>
      </c>
      <c r="H133" s="153"/>
      <c r="I133" s="154" t="s">
        <v>139</v>
      </c>
      <c r="J133" s="155"/>
      <c r="K133" s="119" t="s">
        <v>204</v>
      </c>
      <c r="L133" s="21" t="s">
        <v>92</v>
      </c>
      <c r="M133" s="21">
        <v>1</v>
      </c>
      <c r="N133" s="120" t="s">
        <v>80</v>
      </c>
      <c r="O133" s="156">
        <v>158</v>
      </c>
      <c r="P133" s="177"/>
      <c r="Q133" s="158" t="s">
        <v>183</v>
      </c>
    </row>
    <row r="134" spans="1:17" s="32" customFormat="1" ht="18" customHeight="1" x14ac:dyDescent="0.15">
      <c r="B134" s="159"/>
      <c r="C134" s="21"/>
      <c r="D134" s="21"/>
      <c r="E134" s="21"/>
      <c r="F134" s="21"/>
      <c r="G134" s="153" t="s">
        <v>66</v>
      </c>
      <c r="H134" s="153" t="s">
        <v>31</v>
      </c>
      <c r="I134" s="154" t="s">
        <v>139</v>
      </c>
      <c r="J134" s="155"/>
      <c r="K134" s="119" t="s">
        <v>196</v>
      </c>
      <c r="L134" s="21" t="s">
        <v>90</v>
      </c>
      <c r="M134" s="21">
        <v>1</v>
      </c>
      <c r="N134" s="120" t="s">
        <v>80</v>
      </c>
      <c r="O134" s="156">
        <v>159</v>
      </c>
      <c r="P134" s="177"/>
      <c r="Q134" s="158" t="s">
        <v>183</v>
      </c>
    </row>
    <row r="135" spans="1:17" s="32" customFormat="1" ht="18" customHeight="1" x14ac:dyDescent="0.15">
      <c r="B135" s="159"/>
      <c r="C135" s="21"/>
      <c r="D135" s="21"/>
      <c r="E135" s="21"/>
      <c r="F135" s="21"/>
      <c r="G135" s="153" t="s">
        <v>31</v>
      </c>
      <c r="H135" s="153" t="s">
        <v>31</v>
      </c>
      <c r="I135" s="164" t="s">
        <v>139</v>
      </c>
      <c r="J135" s="139"/>
      <c r="K135" s="130" t="s">
        <v>205</v>
      </c>
      <c r="L135" s="125" t="s">
        <v>92</v>
      </c>
      <c r="M135" s="125">
        <v>1</v>
      </c>
      <c r="N135" s="120" t="s">
        <v>80</v>
      </c>
      <c r="O135" s="156">
        <v>160</v>
      </c>
      <c r="P135" s="177"/>
      <c r="Q135" s="158" t="s">
        <v>183</v>
      </c>
    </row>
    <row r="136" spans="1:17" s="32" customFormat="1" ht="18" customHeight="1" x14ac:dyDescent="0.15">
      <c r="B136" s="159"/>
      <c r="C136" s="21"/>
      <c r="D136" s="21"/>
      <c r="E136" s="21"/>
      <c r="F136" s="21"/>
      <c r="G136" s="153" t="s">
        <v>31</v>
      </c>
      <c r="H136" s="153" t="s">
        <v>31</v>
      </c>
      <c r="I136" s="164" t="s">
        <v>139</v>
      </c>
      <c r="J136" s="139"/>
      <c r="K136" s="130" t="s">
        <v>206</v>
      </c>
      <c r="L136" s="125" t="s">
        <v>92</v>
      </c>
      <c r="M136" s="125">
        <v>1</v>
      </c>
      <c r="N136" s="120" t="s">
        <v>80</v>
      </c>
      <c r="O136" s="156">
        <v>164</v>
      </c>
      <c r="P136" s="177"/>
      <c r="Q136" s="158" t="s">
        <v>183</v>
      </c>
    </row>
    <row r="137" spans="1:17" s="32" customFormat="1" ht="18" customHeight="1" x14ac:dyDescent="0.15">
      <c r="B137" s="159"/>
      <c r="C137" s="21"/>
      <c r="D137" s="21"/>
      <c r="E137" s="21"/>
      <c r="F137" s="21"/>
      <c r="G137" s="153" t="s">
        <v>31</v>
      </c>
      <c r="H137" s="153"/>
      <c r="I137" s="164" t="s">
        <v>139</v>
      </c>
      <c r="J137" s="139"/>
      <c r="K137" s="130" t="s">
        <v>207</v>
      </c>
      <c r="L137" s="125" t="s">
        <v>92</v>
      </c>
      <c r="M137" s="125">
        <v>1</v>
      </c>
      <c r="N137" s="131" t="s">
        <v>80</v>
      </c>
      <c r="O137" s="156" t="s">
        <v>208</v>
      </c>
      <c r="P137" s="177"/>
      <c r="Q137" s="158" t="s">
        <v>183</v>
      </c>
    </row>
    <row r="138" spans="1:17" s="32" customFormat="1" ht="18" customHeight="1" x14ac:dyDescent="0.15">
      <c r="B138" s="159"/>
      <c r="C138" s="21" t="s">
        <v>57</v>
      </c>
      <c r="D138" s="21"/>
      <c r="E138" s="21"/>
      <c r="F138" s="21"/>
      <c r="G138" s="21" t="s">
        <v>57</v>
      </c>
      <c r="H138" s="153"/>
      <c r="I138" s="154" t="s">
        <v>162</v>
      </c>
      <c r="J138" s="155"/>
      <c r="K138" s="119" t="s">
        <v>209</v>
      </c>
      <c r="L138" s="21" t="s">
        <v>64</v>
      </c>
      <c r="M138" s="21">
        <v>2</v>
      </c>
      <c r="N138" s="131" t="s">
        <v>97</v>
      </c>
      <c r="O138" s="156">
        <v>447</v>
      </c>
      <c r="P138" s="177"/>
      <c r="Q138" s="158" t="s">
        <v>183</v>
      </c>
    </row>
    <row r="139" spans="1:17" s="32" customFormat="1" ht="18" customHeight="1" x14ac:dyDescent="0.15">
      <c r="B139" s="159"/>
      <c r="C139" s="21" t="s">
        <v>57</v>
      </c>
      <c r="D139" s="21"/>
      <c r="E139" s="21"/>
      <c r="F139" s="21"/>
      <c r="G139" s="153" t="s">
        <v>57</v>
      </c>
      <c r="H139" s="153" t="s">
        <v>57</v>
      </c>
      <c r="I139" s="154" t="s">
        <v>162</v>
      </c>
      <c r="J139" s="155"/>
      <c r="K139" s="119" t="s">
        <v>210</v>
      </c>
      <c r="L139" s="21" t="s">
        <v>64</v>
      </c>
      <c r="M139" s="21">
        <v>2</v>
      </c>
      <c r="N139" s="131" t="s">
        <v>97</v>
      </c>
      <c r="O139" s="156">
        <v>451</v>
      </c>
      <c r="P139" s="177"/>
      <c r="Q139" s="158" t="s">
        <v>183</v>
      </c>
    </row>
    <row r="140" spans="1:17" s="32" customFormat="1" ht="18" customHeight="1" x14ac:dyDescent="0.15">
      <c r="B140" s="159"/>
      <c r="C140" s="21" t="s">
        <v>57</v>
      </c>
      <c r="D140" s="21"/>
      <c r="E140" s="21"/>
      <c r="F140" s="21"/>
      <c r="G140" s="153" t="s">
        <v>57</v>
      </c>
      <c r="H140" s="153"/>
      <c r="I140" s="154" t="s">
        <v>162</v>
      </c>
      <c r="J140" s="155"/>
      <c r="K140" s="119" t="s">
        <v>211</v>
      </c>
      <c r="L140" s="21" t="s">
        <v>64</v>
      </c>
      <c r="M140" s="21">
        <v>2</v>
      </c>
      <c r="N140" s="120" t="s">
        <v>97</v>
      </c>
      <c r="O140" s="156">
        <v>453</v>
      </c>
      <c r="P140" s="177"/>
      <c r="Q140" s="158" t="s">
        <v>183</v>
      </c>
    </row>
    <row r="141" spans="1:17" s="32" customFormat="1" ht="18" customHeight="1" x14ac:dyDescent="0.15">
      <c r="B141" s="159"/>
      <c r="C141" s="21" t="s">
        <v>57</v>
      </c>
      <c r="D141" s="21"/>
      <c r="E141" s="21"/>
      <c r="F141" s="21"/>
      <c r="G141" s="153" t="s">
        <v>57</v>
      </c>
      <c r="H141" s="153"/>
      <c r="I141" s="154" t="s">
        <v>162</v>
      </c>
      <c r="J141" s="155"/>
      <c r="K141" s="119" t="s">
        <v>212</v>
      </c>
      <c r="L141" s="21" t="s">
        <v>64</v>
      </c>
      <c r="M141" s="21">
        <v>2</v>
      </c>
      <c r="N141" s="131" t="s">
        <v>97</v>
      </c>
      <c r="O141" s="156">
        <v>454</v>
      </c>
      <c r="P141" s="177"/>
      <c r="Q141" s="158" t="s">
        <v>183</v>
      </c>
    </row>
    <row r="142" spans="1:17" s="32" customFormat="1" ht="18" customHeight="1" x14ac:dyDescent="0.15">
      <c r="B142" s="159"/>
      <c r="C142" s="21" t="s">
        <v>57</v>
      </c>
      <c r="D142" s="21"/>
      <c r="E142" s="21"/>
      <c r="F142" s="21"/>
      <c r="G142" s="153" t="s">
        <v>57</v>
      </c>
      <c r="H142" s="153" t="s">
        <v>57</v>
      </c>
      <c r="I142" s="164" t="s">
        <v>162</v>
      </c>
      <c r="J142" s="139"/>
      <c r="K142" s="130" t="s">
        <v>213</v>
      </c>
      <c r="L142" s="21" t="s">
        <v>64</v>
      </c>
      <c r="M142" s="125">
        <v>2</v>
      </c>
      <c r="N142" s="120" t="s">
        <v>109</v>
      </c>
      <c r="O142" s="156">
        <v>448</v>
      </c>
      <c r="P142" s="177"/>
      <c r="Q142" s="158" t="s">
        <v>183</v>
      </c>
    </row>
    <row r="143" spans="1:17" s="31" customFormat="1" ht="18" customHeight="1" x14ac:dyDescent="0.15">
      <c r="A143" s="32"/>
      <c r="B143" s="159"/>
      <c r="C143" s="21" t="s">
        <v>57</v>
      </c>
      <c r="D143" s="21"/>
      <c r="E143" s="21"/>
      <c r="F143" s="21"/>
      <c r="G143" s="153" t="s">
        <v>57</v>
      </c>
      <c r="H143" s="153"/>
      <c r="I143" s="164" t="s">
        <v>162</v>
      </c>
      <c r="J143" s="139"/>
      <c r="K143" s="130" t="s">
        <v>214</v>
      </c>
      <c r="L143" s="21" t="s">
        <v>64</v>
      </c>
      <c r="M143" s="125">
        <v>2</v>
      </c>
      <c r="N143" s="120" t="s">
        <v>109</v>
      </c>
      <c r="O143" s="156">
        <v>450</v>
      </c>
      <c r="P143" s="177"/>
      <c r="Q143" s="158" t="s">
        <v>183</v>
      </c>
    </row>
    <row r="144" spans="1:17" s="19" customFormat="1" ht="18" customHeight="1" x14ac:dyDescent="0.15">
      <c r="A144" s="32"/>
      <c r="B144" s="159"/>
      <c r="C144" s="21" t="s">
        <v>57</v>
      </c>
      <c r="D144" s="21"/>
      <c r="E144" s="21"/>
      <c r="F144" s="21"/>
      <c r="G144" s="153" t="s">
        <v>57</v>
      </c>
      <c r="H144" s="153"/>
      <c r="I144" s="164" t="s">
        <v>162</v>
      </c>
      <c r="J144" s="139"/>
      <c r="K144" s="130" t="s">
        <v>215</v>
      </c>
      <c r="L144" s="21" t="s">
        <v>92</v>
      </c>
      <c r="M144" s="125">
        <v>2</v>
      </c>
      <c r="N144" s="120" t="s">
        <v>109</v>
      </c>
      <c r="O144" s="156">
        <v>456</v>
      </c>
      <c r="P144" s="177"/>
      <c r="Q144" s="158" t="s">
        <v>183</v>
      </c>
    </row>
    <row r="145" spans="1:22" s="19" customFormat="1" ht="18" customHeight="1" x14ac:dyDescent="0.15">
      <c r="A145" s="32"/>
      <c r="B145" s="159"/>
      <c r="C145" s="21" t="s">
        <v>57</v>
      </c>
      <c r="D145" s="21"/>
      <c r="E145" s="21"/>
      <c r="F145" s="21"/>
      <c r="G145" s="153" t="s">
        <v>57</v>
      </c>
      <c r="H145" s="153" t="s">
        <v>57</v>
      </c>
      <c r="I145" s="164" t="s">
        <v>162</v>
      </c>
      <c r="J145" s="139"/>
      <c r="K145" s="130" t="s">
        <v>216</v>
      </c>
      <c r="L145" s="21" t="s">
        <v>92</v>
      </c>
      <c r="M145" s="125">
        <v>2</v>
      </c>
      <c r="N145" s="120" t="s">
        <v>109</v>
      </c>
      <c r="O145" s="156">
        <v>457</v>
      </c>
      <c r="P145" s="177"/>
      <c r="Q145" s="158" t="s">
        <v>183</v>
      </c>
      <c r="S145" s="4" t="s">
        <v>217</v>
      </c>
      <c r="T145" s="4"/>
      <c r="U145" s="4"/>
      <c r="V145" s="4"/>
    </row>
    <row r="146" spans="1:22" s="19" customFormat="1" ht="18" customHeight="1" x14ac:dyDescent="0.15">
      <c r="A146" s="31"/>
      <c r="B146" s="188" t="s">
        <v>121</v>
      </c>
      <c r="C146" s="225">
        <f>SUMIFS(M114:M145,C114:C145,"○")</f>
        <v>16</v>
      </c>
      <c r="D146" s="225">
        <f>SUMIFS(M114:M145,D114:D145,"○")</f>
        <v>0</v>
      </c>
      <c r="E146" s="225">
        <f>SUMIFS(M114:M145,E114:E145,"○")</f>
        <v>0</v>
      </c>
      <c r="F146" s="225">
        <f>SUMIFS(M114:M145,F114:F145,"○")</f>
        <v>0</v>
      </c>
      <c r="G146" s="225">
        <f>SUMIFS(M114:M145,G114:G145,"○")</f>
        <v>48</v>
      </c>
      <c r="H146" s="225">
        <f>SUMIFS(M114:M145,H114:H145,"○")</f>
        <v>17</v>
      </c>
      <c r="I146" s="189"/>
      <c r="J146" s="190"/>
      <c r="K146" s="191"/>
      <c r="L146" s="191"/>
      <c r="M146" s="191"/>
      <c r="N146" s="192"/>
      <c r="O146" s="193"/>
      <c r="P146" s="194"/>
      <c r="Q146" s="190"/>
      <c r="S146" s="4">
        <f>SUMIFS($M$14:$M$145,$F$14:$F$145,"○",$Q$14:$Q$145,"構造・材料に関する科目")</f>
        <v>27</v>
      </c>
      <c r="T146" s="4" t="s">
        <v>471</v>
      </c>
      <c r="U146" s="4"/>
      <c r="V146" s="4"/>
    </row>
    <row r="147" spans="1:22" s="19" customFormat="1" x14ac:dyDescent="0.15">
      <c r="S147" s="4">
        <f>SUMIFS($M$14:$M$141,$F$14:$F$141,"○",$Q$14:$Q$141,"計画・交通に関する科目")</f>
        <v>7</v>
      </c>
      <c r="T147" s="4" t="s">
        <v>472</v>
      </c>
      <c r="U147" s="4"/>
      <c r="V147" s="4"/>
    </row>
    <row r="148" spans="1:22" s="31" customFormat="1" x14ac:dyDescent="0.15">
      <c r="S148" s="4">
        <f>SUMIFS($M$14:$M$141,$F$14:$F$141,"○",$Q$14:$Q$141,"土質・施工に関する科目")</f>
        <v>11</v>
      </c>
      <c r="T148" s="12" t="s">
        <v>473</v>
      </c>
      <c r="U148" s="4"/>
      <c r="V148" s="12"/>
    </row>
    <row r="149" spans="1:22" s="31" customFormat="1" x14ac:dyDescent="0.15">
      <c r="A149" s="6"/>
      <c r="B149" s="7" t="s">
        <v>219</v>
      </c>
      <c r="C149" s="7"/>
      <c r="D149" s="7"/>
      <c r="E149" s="7"/>
      <c r="F149" s="8"/>
      <c r="S149" s="4">
        <f>SUMIFS($M$14:$M$141,$F$14:$F$141,"○",$Q$14:$Q$141,"水工・環境に関する科目")</f>
        <v>13</v>
      </c>
      <c r="T149" s="12" t="s">
        <v>474</v>
      </c>
      <c r="U149" s="4"/>
      <c r="V149" s="12"/>
    </row>
    <row r="150" spans="1:22" s="31" customFormat="1" x14ac:dyDescent="0.15">
      <c r="A150" s="6"/>
      <c r="B150" s="9" t="s">
        <v>221</v>
      </c>
      <c r="C150" s="10">
        <f>SUMIFS($M$14:$M145,$C$14:$C145,"○")</f>
        <v>84</v>
      </c>
      <c r="D150" s="11" t="s">
        <v>222</v>
      </c>
      <c r="E150" s="11">
        <v>62</v>
      </c>
      <c r="F150" s="8" t="s">
        <v>223</v>
      </c>
      <c r="S150" s="4">
        <f>SUMIFS($M$14:$M$141,$F$14:$F$141,"○",$Q$14:$Q$141,"都市・景観に関する科目")</f>
        <v>4</v>
      </c>
      <c r="T150" s="12" t="s">
        <v>475</v>
      </c>
      <c r="U150" s="4"/>
      <c r="V150" s="12"/>
    </row>
    <row r="151" spans="1:22" s="31" customFormat="1" x14ac:dyDescent="0.15">
      <c r="A151" s="6"/>
      <c r="B151" s="9" t="s">
        <v>225</v>
      </c>
      <c r="C151" s="10">
        <f>SUMIFS($M$14:$M145,$D$14:$D145,"○")</f>
        <v>62</v>
      </c>
      <c r="D151" s="11" t="s">
        <v>222</v>
      </c>
      <c r="E151" s="11">
        <v>40</v>
      </c>
      <c r="F151" s="8" t="s">
        <v>226</v>
      </c>
      <c r="S151" s="4"/>
      <c r="T151" s="12"/>
      <c r="U151" s="4"/>
      <c r="V151" s="12"/>
    </row>
    <row r="152" spans="1:22" s="31" customFormat="1" x14ac:dyDescent="0.15">
      <c r="A152" s="6"/>
      <c r="B152" s="9" t="s">
        <v>227</v>
      </c>
      <c r="C152" s="10">
        <f>SUMIFS($M$14:$M145,$E$14:$E145,"○")</f>
        <v>42</v>
      </c>
      <c r="D152" s="11" t="s">
        <v>222</v>
      </c>
      <c r="E152" s="11">
        <v>31</v>
      </c>
      <c r="F152" s="8" t="s">
        <v>228</v>
      </c>
      <c r="S152" s="4"/>
      <c r="T152" s="4"/>
      <c r="U152" s="4"/>
      <c r="V152" s="4"/>
    </row>
    <row r="153" spans="1:22" s="31" customFormat="1" x14ac:dyDescent="0.15">
      <c r="A153" s="6"/>
      <c r="B153" s="9" t="s">
        <v>229</v>
      </c>
      <c r="C153" s="10">
        <f>SUMIFS($M$14:$M145,$F$14:$F145,"○")</f>
        <v>167</v>
      </c>
      <c r="D153" s="11" t="s">
        <v>222</v>
      </c>
      <c r="E153" s="11">
        <v>62</v>
      </c>
      <c r="F153" s="8" t="s">
        <v>230</v>
      </c>
    </row>
    <row r="154" spans="1:22" s="31" customFormat="1" x14ac:dyDescent="0.15">
      <c r="A154" s="6"/>
      <c r="B154" s="9" t="s">
        <v>231</v>
      </c>
      <c r="C154" s="10">
        <f>SUMIFS($M$14:$M145,$G$14:$G145,"○")</f>
        <v>99</v>
      </c>
      <c r="D154" s="11" t="s">
        <v>222</v>
      </c>
      <c r="E154" s="11">
        <v>24</v>
      </c>
      <c r="F154" s="8" t="s">
        <v>232</v>
      </c>
    </row>
    <row r="155" spans="1:22" s="31" customFormat="1" x14ac:dyDescent="0.15">
      <c r="A155" s="6"/>
      <c r="B155" s="9" t="s">
        <v>234</v>
      </c>
      <c r="C155" s="10">
        <f>SUMIFS($M$14:$M145,$H$14:$H145,"○")</f>
        <v>19</v>
      </c>
      <c r="D155" s="11" t="s">
        <v>222</v>
      </c>
      <c r="E155" s="11">
        <v>1</v>
      </c>
      <c r="F155" s="8" t="s">
        <v>235</v>
      </c>
    </row>
    <row r="156" spans="1:22" s="31" customFormat="1" x14ac:dyDescent="0.15">
      <c r="A156" s="6"/>
      <c r="B156" s="13" t="s">
        <v>32</v>
      </c>
      <c r="C156" s="14">
        <f>$C157+$C159</f>
        <v>116</v>
      </c>
      <c r="D156" s="11" t="s">
        <v>236</v>
      </c>
      <c r="E156" s="11">
        <v>40</v>
      </c>
      <c r="F156" s="12" t="s">
        <v>237</v>
      </c>
    </row>
    <row r="157" spans="1:22" s="31" customFormat="1" x14ac:dyDescent="0.15">
      <c r="A157" s="6"/>
      <c r="B157" s="13" t="s">
        <v>238</v>
      </c>
      <c r="C157" s="14">
        <f>SUMIFS($M$14:$M145,$P$14:$P145,"A",$F$14:$F$145,"○")</f>
        <v>62</v>
      </c>
      <c r="D157" s="11" t="s">
        <v>236</v>
      </c>
      <c r="E157" s="11">
        <v>30</v>
      </c>
      <c r="F157" s="12" t="s">
        <v>237</v>
      </c>
    </row>
    <row r="158" spans="1:22" s="31" customFormat="1" x14ac:dyDescent="0.15">
      <c r="A158" s="6"/>
      <c r="B158" s="13" t="s">
        <v>470</v>
      </c>
      <c r="C158" s="14">
        <f>COUNTIF(S146:S150,"&gt;0")</f>
        <v>5</v>
      </c>
      <c r="D158" s="11" t="s">
        <v>236</v>
      </c>
      <c r="E158" s="11">
        <v>3</v>
      </c>
      <c r="F158" s="12" t="s">
        <v>237</v>
      </c>
    </row>
    <row r="159" spans="1:22" s="31" customFormat="1" x14ac:dyDescent="0.15">
      <c r="A159" s="6"/>
      <c r="B159" s="13" t="s">
        <v>240</v>
      </c>
      <c r="C159" s="14">
        <f>SUMIFS($M$14:$M145,$P$14:$P145,"B",$F$14:$F$145,"○")</f>
        <v>54</v>
      </c>
      <c r="D159" s="11" t="s">
        <v>236</v>
      </c>
      <c r="E159" s="11">
        <v>6</v>
      </c>
      <c r="F159" s="12" t="s">
        <v>237</v>
      </c>
    </row>
    <row r="160" spans="1:22" s="31" customFormat="1" x14ac:dyDescent="0.15">
      <c r="A160" s="6"/>
      <c r="B160" s="13" t="s">
        <v>122</v>
      </c>
      <c r="C160" s="14">
        <f>SUMIFS($M$14:$M145,$P$14:$P145,"関連",$G$14:$G$145,"○")</f>
        <v>51</v>
      </c>
      <c r="D160" s="11" t="s">
        <v>236</v>
      </c>
      <c r="E160" s="11">
        <v>4</v>
      </c>
      <c r="F160" s="12" t="s">
        <v>237</v>
      </c>
    </row>
    <row r="161" spans="1:17" s="31" customFormat="1" x14ac:dyDescent="0.15">
      <c r="A161" s="6"/>
      <c r="B161" s="6"/>
      <c r="C161" s="6"/>
      <c r="D161" s="6"/>
      <c r="E161" s="6"/>
      <c r="F161" s="6"/>
    </row>
    <row r="162" spans="1:17" x14ac:dyDescent="0.1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1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1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1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1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1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1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1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1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1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1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1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</sheetData>
  <mergeCells count="17">
    <mergeCell ref="B5:C5"/>
    <mergeCell ref="D5:J5"/>
    <mergeCell ref="B6:C6"/>
    <mergeCell ref="D6:J6"/>
    <mergeCell ref="B10:C10"/>
    <mergeCell ref="D10:J10"/>
    <mergeCell ref="B8:C8"/>
    <mergeCell ref="D8:J8"/>
    <mergeCell ref="B12:H12"/>
    <mergeCell ref="I12:L12"/>
    <mergeCell ref="M12:M13"/>
    <mergeCell ref="N12:N13"/>
    <mergeCell ref="B9:C9"/>
    <mergeCell ref="D9:J9"/>
    <mergeCell ref="M11:Q11"/>
    <mergeCell ref="O12:O13"/>
    <mergeCell ref="P12:Q13"/>
  </mergeCells>
  <phoneticPr fontId="1"/>
  <conditionalFormatting sqref="C150:C155">
    <cfRule type="expression" dxfId="0" priority="1">
      <formula>C150&lt;E150</formula>
    </cfRule>
  </conditionalFormatting>
  <pageMargins left="0.98425196850393704" right="0.78740157480314965" top="0.78740157480314965" bottom="0.19685039370078741" header="0.31496062992125984" footer="0.31496062992125984"/>
  <pageSetup paperSize="8" scale="4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f_Registration_Enabled xmlns="988d7ca2-881c-4b27-aec5-7f0b658c6b59" xsi:nil="true"/>
    <Student_Groups xmlns="988d7ca2-881c-4b27-aec5-7f0b658c6b59">
      <UserInfo>
        <DisplayName/>
        <AccountId xsi:nil="true"/>
        <AccountType/>
      </UserInfo>
    </Student_Groups>
    <TeamsChannelId xmlns="988d7ca2-881c-4b27-aec5-7f0b658c6b59" xsi:nil="true"/>
    <Has_Teacher_Only_SectionGroup xmlns="988d7ca2-881c-4b27-aec5-7f0b658c6b59" xsi:nil="true"/>
    <CultureName xmlns="988d7ca2-881c-4b27-aec5-7f0b658c6b59" xsi:nil="true"/>
    <Invited_Teachers xmlns="988d7ca2-881c-4b27-aec5-7f0b658c6b59" xsi:nil="true"/>
    <Invited_Students xmlns="988d7ca2-881c-4b27-aec5-7f0b658c6b59" xsi:nil="true"/>
    <Is_Collaboration_Space_Locked xmlns="988d7ca2-881c-4b27-aec5-7f0b658c6b59" xsi:nil="true"/>
    <FolderType xmlns="988d7ca2-881c-4b27-aec5-7f0b658c6b59" xsi:nil="true"/>
    <Owner xmlns="988d7ca2-881c-4b27-aec5-7f0b658c6b59">
      <UserInfo>
        <DisplayName/>
        <AccountId xsi:nil="true"/>
        <AccountType/>
      </UserInfo>
    </Owner>
    <Teachers xmlns="988d7ca2-881c-4b27-aec5-7f0b658c6b59">
      <UserInfo>
        <DisplayName/>
        <AccountId xsi:nil="true"/>
        <AccountType/>
      </UserInfo>
    </Teachers>
    <AppVersion xmlns="988d7ca2-881c-4b27-aec5-7f0b658c6b59" xsi:nil="true"/>
    <DefaultSectionNames xmlns="988d7ca2-881c-4b27-aec5-7f0b658c6b59" xsi:nil="true"/>
    <NotebookType xmlns="988d7ca2-881c-4b27-aec5-7f0b658c6b59" xsi:nil="true"/>
    <IsNotebookLocked xmlns="988d7ca2-881c-4b27-aec5-7f0b658c6b59" xsi:nil="true"/>
    <Templates xmlns="988d7ca2-881c-4b27-aec5-7f0b658c6b59" xsi:nil="true"/>
    <Students xmlns="988d7ca2-881c-4b27-aec5-7f0b658c6b59">
      <UserInfo>
        <DisplayName/>
        <AccountId xsi:nil="true"/>
        <AccountType/>
      </UserInfo>
    </Student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777562A7B4FE45904FE998FFE9F064" ma:contentTypeVersion="30" ma:contentTypeDescription="新しいドキュメントを作成します。" ma:contentTypeScope="" ma:versionID="0996ea9f324f48453f6e69f25d96e06e">
  <xsd:schema xmlns:xsd="http://www.w3.org/2001/XMLSchema" xmlns:xs="http://www.w3.org/2001/XMLSchema" xmlns:p="http://schemas.microsoft.com/office/2006/metadata/properties" xmlns:ns3="988d7ca2-881c-4b27-aec5-7f0b658c6b59" xmlns:ns4="27c2afa8-b1b2-405e-849d-55e074a776bb" targetNamespace="http://schemas.microsoft.com/office/2006/metadata/properties" ma:root="true" ma:fieldsID="d25a86f75d4441295dc8da14d9c339af" ns3:_="" ns4:_="">
    <xsd:import namespace="988d7ca2-881c-4b27-aec5-7f0b658c6b59"/>
    <xsd:import namespace="27c2afa8-b1b2-405e-849d-55e074a776bb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TeamsChannelId" minOccurs="0"/>
                <xsd:element ref="ns3:IsNotebookLocked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d7ca2-881c-4b27-aec5-7f0b658c6b59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Teachers" ma:index="15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6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7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8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19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1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2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eamsChannelId" ma:index="31" nillable="true" ma:displayName="Teams Channel Id" ma:internalName="TeamsChannelId">
      <xsd:simpleType>
        <xsd:restriction base="dms:Text"/>
      </xsd:simpleType>
    </xsd:element>
    <xsd:element name="IsNotebookLocked" ma:index="32" nillable="true" ma:displayName="Is Notebook Locked" ma:internalName="IsNotebookLocked">
      <xsd:simpleType>
        <xsd:restriction base="dms:Boolean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2afa8-b1b2-405e-849d-55e074a776bb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3266C7-68C6-4629-9B76-8AAD899A1ED7}">
  <ds:schemaRefs>
    <ds:schemaRef ds:uri="http://purl.org/dc/dcmitype/"/>
    <ds:schemaRef ds:uri="27c2afa8-b1b2-405e-849d-55e074a776bb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988d7ca2-881c-4b27-aec5-7f0b658c6b5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67FEE51-6D1A-4E2D-8155-DAA6B77AB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d7ca2-881c-4b27-aec5-7f0b658c6b59"/>
    <ds:schemaRef ds:uri="27c2afa8-b1b2-405e-849d-55e074a77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C19172-28BC-4E92-A09E-204837FAFE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機械制御工学専攻機械工学</vt:lpstr>
      <vt:lpstr>機械制御工学専攻電気電子工学</vt:lpstr>
      <vt:lpstr>情報電子工学専攻情報工学</vt:lpstr>
      <vt:lpstr>情報電子工学専攻 電気電子工学</vt:lpstr>
      <vt:lpstr>環境建設工学専攻建築学</vt:lpstr>
      <vt:lpstr>環境建設工学専攻土木工学</vt:lpstr>
      <vt:lpstr>環境建設工学専攻建築学!Print_Area</vt:lpstr>
      <vt:lpstr>環境建設工学専攻土木工学!Print_Area</vt:lpstr>
      <vt:lpstr>機械制御工学専攻機械工学!Print_Area</vt:lpstr>
      <vt:lpstr>機械制御工学専攻電気電子工学!Print_Area</vt:lpstr>
      <vt:lpstr>'情報電子工学専攻 電気電子工学'!Print_Area</vt:lpstr>
      <vt:lpstr>情報電子工学専攻情報工学!Print_Area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2014-03-17T01:05:37Z</dcterms:created>
  <dcterms:modified xsi:type="dcterms:W3CDTF">2022-02-16T03:32:51Z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0x01010042777562A7B4FE45904FE998FFE9F064</vt:lpwstr>
  </property>
</Properties>
</file>